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0EA22AAC-CC58-48C4-B540-0B0790F518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4" r:id="rId1"/>
    <sheet name="Table 2.1" sheetId="5" r:id="rId2"/>
    <sheet name="Table 2.2" sheetId="6" r:id="rId3"/>
    <sheet name="Index" sheetId="3" r:id="rId4"/>
    <sheet name="Data1" sheetId="1" r:id="rId5"/>
  </sheets>
  <definedNames>
    <definedName name="A124827878A">Data1!$F$1:$F$10,Data1!$F$11:$F$17</definedName>
    <definedName name="A124827878A_Data">Data1!$F$11:$F$17</definedName>
    <definedName name="A124827878A_Latest">Data1!$F$17</definedName>
    <definedName name="A124827882T">Data1!$AA$1:$AA$10,Data1!$AA$11:$AA$17</definedName>
    <definedName name="A124827882T_Data">Data1!$AA$11:$AA$17</definedName>
    <definedName name="A124827882T_Latest">Data1!$AA$17</definedName>
    <definedName name="A124827886A">Data1!$D$1:$D$10,Data1!$D$11:$D$17</definedName>
    <definedName name="A124827886A_Data">Data1!$D$11:$D$17</definedName>
    <definedName name="A124827886A_Latest">Data1!$D$17</definedName>
    <definedName name="A124827890T">Data1!$P$1:$P$10,Data1!$P$11:$P$17</definedName>
    <definedName name="A124827890T_Data">Data1!$P$11:$P$17</definedName>
    <definedName name="A124827890T_Latest">Data1!$P$17</definedName>
    <definedName name="A124827894A">Data1!$AB$1:$AB$10,Data1!$AB$11:$AB$17</definedName>
    <definedName name="A124827894A_Data">Data1!$AB$11:$AB$17</definedName>
    <definedName name="A124827894A_Latest">Data1!$AB$17</definedName>
    <definedName name="A124827898K">Data1!$I$1:$I$10,Data1!$I$11:$I$17</definedName>
    <definedName name="A124827898K_Data">Data1!$I$11:$I$17</definedName>
    <definedName name="A124827898K_Latest">Data1!$I$17</definedName>
    <definedName name="A124827902R">Data1!$O$1:$O$10,Data1!$O$11:$O$17</definedName>
    <definedName name="A124827902R_Data">Data1!$O$11:$O$17</definedName>
    <definedName name="A124827902R_Latest">Data1!$O$17</definedName>
    <definedName name="A124827906X">Data1!$AH$1:$AH$10,Data1!$AH$11:$AH$17</definedName>
    <definedName name="A124827906X_Data">Data1!$AH$11:$AH$17</definedName>
    <definedName name="A124827906X_Latest">Data1!$AH$17</definedName>
    <definedName name="A124827910R">Data1!$Y$1:$Y$10,Data1!$Y$11:$Y$17</definedName>
    <definedName name="A124827910R_Data">Data1!$Y$11:$Y$17</definedName>
    <definedName name="A124827910R_Latest">Data1!$Y$17</definedName>
    <definedName name="A124827914X">Data1!$W$1:$W$10,Data1!$W$11:$W$17</definedName>
    <definedName name="A124827914X_Data">Data1!$W$11:$W$17</definedName>
    <definedName name="A124827914X_Latest">Data1!$W$17</definedName>
    <definedName name="A124827918J">Data1!$C$1:$C$10,Data1!$C$11:$C$17</definedName>
    <definedName name="A124827918J_Data">Data1!$C$11:$C$17</definedName>
    <definedName name="A124827918J_Latest">Data1!$C$17</definedName>
    <definedName name="A124827922X">Data1!$G$1:$G$10,Data1!$G$11:$G$17</definedName>
    <definedName name="A124827922X_Data">Data1!$G$11:$G$17</definedName>
    <definedName name="A124827922X_Latest">Data1!$G$17</definedName>
    <definedName name="A124827926J">Data1!$AE$1:$AE$10,Data1!$AE$11:$AE$17</definedName>
    <definedName name="A124827926J_Data">Data1!$AE$11:$AE$17</definedName>
    <definedName name="A124827926J_Latest">Data1!$AE$17</definedName>
    <definedName name="A124827930X">Data1!$E$1:$E$10,Data1!$E$11:$E$17</definedName>
    <definedName name="A124827930X_Data">Data1!$E$11:$E$17</definedName>
    <definedName name="A124827930X_Latest">Data1!$E$17</definedName>
    <definedName name="A124827934J">Data1!$N$1:$N$10,Data1!$N$11:$N$17</definedName>
    <definedName name="A124827934J_Data">Data1!$N$11:$N$17</definedName>
    <definedName name="A124827934J_Latest">Data1!$N$17</definedName>
    <definedName name="A124827938T">Data1!$Q$1:$Q$10,Data1!$Q$11:$Q$17</definedName>
    <definedName name="A124827938T_Data">Data1!$Q$11:$Q$17</definedName>
    <definedName name="A124827938T_Latest">Data1!$Q$17</definedName>
    <definedName name="A124827942J">Data1!$L$1:$L$10,Data1!$L$11:$L$17</definedName>
    <definedName name="A124827942J_Data">Data1!$L$11:$L$17</definedName>
    <definedName name="A124827942J_Latest">Data1!$L$17</definedName>
    <definedName name="A124827946T">Data1!$R$1:$R$10,Data1!$R$11:$R$17</definedName>
    <definedName name="A124827946T_Data">Data1!$R$11:$R$17</definedName>
    <definedName name="A124827946T_Latest">Data1!$R$17</definedName>
    <definedName name="A124827950J">Data1!$U$1:$U$10,Data1!$U$11:$U$17</definedName>
    <definedName name="A124827950J_Data">Data1!$U$11:$U$17</definedName>
    <definedName name="A124827950J_Latest">Data1!$U$17</definedName>
    <definedName name="A124827954T">Data1!$J$1:$J$10,Data1!$J$11:$J$17</definedName>
    <definedName name="A124827954T_Data">Data1!$J$11:$J$17</definedName>
    <definedName name="A124827954T_Latest">Data1!$J$17</definedName>
    <definedName name="A124827958A">Data1!$T$1:$T$10,Data1!$T$11:$T$17</definedName>
    <definedName name="A124827958A_Data">Data1!$T$11:$T$17</definedName>
    <definedName name="A124827958A_Latest">Data1!$T$17</definedName>
    <definedName name="A124827962T">Data1!$AC$1:$AC$10,Data1!$AC$11:$AC$17</definedName>
    <definedName name="A124827962T_Data">Data1!$AC$11:$AC$17</definedName>
    <definedName name="A124827962T_Latest">Data1!$AC$17</definedName>
    <definedName name="A124827966A">Data1!$S$1:$S$10,Data1!$S$11:$S$17</definedName>
    <definedName name="A124827966A_Data">Data1!$S$11:$S$17</definedName>
    <definedName name="A124827966A_Latest">Data1!$S$17</definedName>
    <definedName name="A124827970T">Data1!$V$1:$V$10,Data1!$V$11:$V$17</definedName>
    <definedName name="A124827970T_Data">Data1!$V$11:$V$17</definedName>
    <definedName name="A124827970T_Latest">Data1!$V$17</definedName>
    <definedName name="A124827974A">Data1!$B$1:$B$10,Data1!$B$11:$B$17</definedName>
    <definedName name="A124827974A_Data">Data1!$B$11:$B$17</definedName>
    <definedName name="A124827974A_Latest">Data1!$B$17</definedName>
    <definedName name="A124827978K">Data1!$H$1:$H$10,Data1!$H$11:$H$17</definedName>
    <definedName name="A124827978K_Data">Data1!$H$11:$H$17</definedName>
    <definedName name="A124827978K_Latest">Data1!$H$17</definedName>
    <definedName name="A124827982A">Data1!$K$1:$K$10,Data1!$K$11:$K$17</definedName>
    <definedName name="A124827982A_Data">Data1!$K$11:$K$17</definedName>
    <definedName name="A124827982A_Latest">Data1!$K$17</definedName>
    <definedName name="A124827986K">Data1!$Z$1:$Z$10,Data1!$Z$11:$Z$17</definedName>
    <definedName name="A124827986K_Data">Data1!$Z$11:$Z$17</definedName>
    <definedName name="A124827986K_Latest">Data1!$Z$17</definedName>
    <definedName name="A124827990A">Data1!$AD$1:$AD$10,Data1!$AD$11:$AD$17</definedName>
    <definedName name="A124827990A_Data">Data1!$AD$11:$AD$17</definedName>
    <definedName name="A124827990A_Latest">Data1!$AD$17</definedName>
    <definedName name="A124827994K">Data1!$AG$1:$AG$10,Data1!$AG$11:$AG$17</definedName>
    <definedName name="A124827994K_Data">Data1!$AG$11:$AG$17</definedName>
    <definedName name="A124827994K_Latest">Data1!$AG$17</definedName>
    <definedName name="A124827998V">Data1!$AF$1:$AF$10,Data1!$AF$11:$AF$17</definedName>
    <definedName name="A124827998V_Data">Data1!$AF$11:$AF$17</definedName>
    <definedName name="A124827998V_Latest">Data1!$AF$17</definedName>
    <definedName name="A124828002A">Data1!$X$1:$X$10,Data1!$X$11:$X$17</definedName>
    <definedName name="A124828002A_Data">Data1!$X$11:$X$17</definedName>
    <definedName name="A124828002A_Latest">Data1!$X$17</definedName>
    <definedName name="A124828006K">Data1!$M$1:$M$10,Data1!$M$11:$M$17</definedName>
    <definedName name="A124828006K_Data">Data1!$M$11:$M$17</definedName>
    <definedName name="A124828006K_Latest">Data1!$M$17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6" l="1"/>
  <c r="B7" i="6"/>
  <c r="B6" i="6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A8" i="5"/>
  <c r="B7" i="5"/>
  <c r="B6" i="5"/>
  <c r="B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<sst xmlns="http://schemas.openxmlformats.org/spreadsheetml/2006/main" count="512" uniqueCount="118">
  <si>
    <t>Employed ;  Persons ;</t>
  </si>
  <si>
    <t>Employed ;  &gt; Males ;</t>
  </si>
  <si>
    <t>Employed ;  &gt; Females ;</t>
  </si>
  <si>
    <t>&gt; Full-time workers ;  Persons ;</t>
  </si>
  <si>
    <t>&gt; Full-time workers ;  &gt; Males ;</t>
  </si>
  <si>
    <t>&gt; Full-time workers ;  &gt; Females ;</t>
  </si>
  <si>
    <t>&gt;&gt; Full-time workers who worked full-time last week ;  Persons ;</t>
  </si>
  <si>
    <t>&gt;&gt; Full-time workers who worked full-time last week ;  &gt; Males ;</t>
  </si>
  <si>
    <t>&gt;&gt; Full-time workers who worked full-time last week ;  &gt; Females ;</t>
  </si>
  <si>
    <t>&gt;&gt; Full-time workers who worked part-time last week ;  Persons ;</t>
  </si>
  <si>
    <t>&gt;&gt; Full-time workers who worked part-time last week ;  &gt; Males ;</t>
  </si>
  <si>
    <t>&gt;&gt; Full-time workers who worked part-time last week ;  &gt; Females ;</t>
  </si>
  <si>
    <t>&gt;&gt;&gt; Full-time workers who worked part-time for non-economic reasons ;  Persons ;</t>
  </si>
  <si>
    <t>&gt;&gt;&gt; Full-time workers who worked part-time for non-economic reasons ;  &gt; Males ;</t>
  </si>
  <si>
    <t>&gt;&gt;&gt; Full-time workers who worked part-time for non-economic reasons ;  &gt; Females ;</t>
  </si>
  <si>
    <t>&gt;&gt;&gt; Underemployed full-time workers who worked part-time for economic reasons ;  Persons ;</t>
  </si>
  <si>
    <t>&gt;&gt;&gt; Underemployed full-time workers who worked part-time for economic reasons ;  &gt; Males ;</t>
  </si>
  <si>
    <t>&gt;&gt;&gt; Underemployed full-time workers who worked part-time for economic reasons ;  &gt; Females ;</t>
  </si>
  <si>
    <t>&gt; Part-time workers ;  Persons ;</t>
  </si>
  <si>
    <t>&gt; Part-time workers ;  &gt; Males ;</t>
  </si>
  <si>
    <t>&gt; Part-time workers ;  &gt; Females ;</t>
  </si>
  <si>
    <t>&gt;&gt; Part-time workers who did not prefer or were unavailable for more hours ;  Persons ;</t>
  </si>
  <si>
    <t>&gt;&gt; Part-time workers who did not prefer or were unavailable for more hours ;  &gt; Males ;</t>
  </si>
  <si>
    <t>&gt;&gt; Part-time workers who did not prefer or were unavailable for more hours ;  &gt; Females ;</t>
  </si>
  <si>
    <t>&gt;&gt; Underemployed part-time workers who were available for more hours ;  Persons ;</t>
  </si>
  <si>
    <t>&gt;&gt; Underemployed part-time workers who were available for more hours ;  &gt; Males ;</t>
  </si>
  <si>
    <t>&gt;&gt; Underemployed part-time workers who were available for more hours ;  &gt; Females ;</t>
  </si>
  <si>
    <t>&gt;&gt;&gt; Underemployed part-time workers who were available for more part-time hours ;  Persons ;</t>
  </si>
  <si>
    <t>&gt;&gt;&gt; Underemployed part-time workers who were available for more part-time hours ;  &gt; Males ;</t>
  </si>
  <si>
    <t>&gt;&gt;&gt; Underemployed part-time workers who were available for more part-time hours ;  &gt; Females ;</t>
  </si>
  <si>
    <t>&gt;&gt;&gt; Underemployed part-time workers who were available for full-time hours ;  Persons ;</t>
  </si>
  <si>
    <t>&gt;&gt;&gt; Underemployed part-time workers who were available for full-time hours ;  &gt; Males ;</t>
  </si>
  <si>
    <t>&gt;&gt;&gt; Underemployed part-time workers who were available for full-time hours ;  &gt; Females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</si>
  <si>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</si>
  <si>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</si>
  <si>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</si>
  <si>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</si>
  <si>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</si>
  <si>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</si>
  <si>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</si>
  <si>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</si>
  <si>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</si>
  <si>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</si>
  <si>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</si>
  <si>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</si>
  <si>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A124827974A</t>
  </si>
  <si>
    <t>A124827918J</t>
  </si>
  <si>
    <t>A124827886A</t>
  </si>
  <si>
    <t>A124827930X</t>
  </si>
  <si>
    <t>A124827878A</t>
  </si>
  <si>
    <t>A124827922X</t>
  </si>
  <si>
    <t>A124827978K</t>
  </si>
  <si>
    <t>A124827898K</t>
  </si>
  <si>
    <t>A124827954T</t>
  </si>
  <si>
    <t>A124827982A</t>
  </si>
  <si>
    <t>A124827942J</t>
  </si>
  <si>
    <t>A124828006K</t>
  </si>
  <si>
    <t>A124827934J</t>
  </si>
  <si>
    <t>A124827902R</t>
  </si>
  <si>
    <t>A124827890T</t>
  </si>
  <si>
    <t>A124827938T</t>
  </si>
  <si>
    <t>A124827946T</t>
  </si>
  <si>
    <t>A124827966A</t>
  </si>
  <si>
    <t>A124827958A</t>
  </si>
  <si>
    <t>A124827950J</t>
  </si>
  <si>
    <t>A124827970T</t>
  </si>
  <si>
    <t>A124827914X</t>
  </si>
  <si>
    <t>A124828002A</t>
  </si>
  <si>
    <t>A124827910R</t>
  </si>
  <si>
    <t>A124827986K</t>
  </si>
  <si>
    <t>A124827882T</t>
  </si>
  <si>
    <t>A124827894A</t>
  </si>
  <si>
    <t>A124827962T</t>
  </si>
  <si>
    <t>A124827990A</t>
  </si>
  <si>
    <t>A124827926J</t>
  </si>
  <si>
    <t>A124827998V</t>
  </si>
  <si>
    <t>A124827994K</t>
  </si>
  <si>
    <t>A124827906X</t>
  </si>
  <si>
    <t>Time Series Workbook</t>
  </si>
  <si>
    <t>6226.0 Participation, Job Search and Mobility, Australia</t>
  </si>
  <si>
    <t>Table 2. Underemployment status of full-time and part-time workers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</si>
  <si>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</si>
  <si>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</si>
  <si>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</si>
  <si>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</si>
  <si>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</si>
  <si>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</si>
  <si>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</si>
  <si>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</si>
  <si>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</si>
  <si>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</si>
  <si>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2.1 - February 2021</t>
  </si>
  <si>
    <t>Table 2.2 -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</si>
  <si>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</si>
  <si>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</si>
  <si>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</si>
  <si>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</si>
  <si>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</si>
  <si>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</si>
  <si>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</si>
  <si>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</si>
  <si>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Persons</t>
  </si>
  <si>
    <t>Males</t>
  </si>
  <si>
    <t>Females</t>
  </si>
  <si>
    <t>'000</t>
  </si>
  <si>
    <t>Underemployment status of full-time and part-time workers</t>
  </si>
  <si>
    <t>Employed</t>
  </si>
  <si>
    <t>Full-time workers</t>
  </si>
  <si>
    <t>Full-time workers who worked full-time hours last week</t>
  </si>
  <si>
    <t>Full-time workers who worked part-time hours last week</t>
  </si>
  <si>
    <t>Full-time workers who worked part-time hours for non-economic reasons</t>
  </si>
  <si>
    <t>Underemployed full-time workers who worked part-time hours for economic reasons</t>
  </si>
  <si>
    <t>Part-time workers</t>
  </si>
  <si>
    <t>Part-time workers who did not prefer or were unavailable for more hours</t>
  </si>
  <si>
    <t>Underemployed part-time workers who preferred and were available for more hours</t>
  </si>
  <si>
    <t>Underemployed part-time workers who preferred and were available for more part-time hours</t>
  </si>
  <si>
    <t>Underemployed part-time workers who preferred and were available for full-time hours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</si>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</sst>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0.0;\-0.0;0.0;@"/>
    <numFmt numFmtId="166" formatCode="#,##0.0"/>
    <numFmt numFmtId="167" formatCode="0.0"/>
  </numFmts>
  <fonts count="32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6" fillId="0" borderId="0">
      <alignment horizontal="center"/>
    </xf>
    <xf numFmtId="0" fontId="26" fillId="0" borderId="0">
      <alignment horizontal="center" vertical="center" wrapText="1"/>
    </xf>
    <xf numFmtId="0" fontId="9" fillId="0" borderId="0"/>
    <xf numFmtId="0" fontId="10" fillId="0" borderId="0">
      <alignment horizontal="left" vertical="center" wrapText="1"/>
    </xf>
    <xf numFmtId="0" fontId="2" fillId="0" borderId="0"/>
    <xf numFmtId="0" fontId="9" fillId="0" borderId="0"/>
    <xf numFmtId="0" fontId="26" fillId="0" borderId="0">
      <alignment horizontal="right"/>
    </xf>
  </cellStyleXfs>
  <cellXfs count="7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2" applyFont="1" applyAlignment="1">
      <alignment horizontal="left" vertical="center"/>
    </xf>
    <xf numFmtId="0" fontId="12" fillId="0" borderId="0" xfId="3"/>
    <xf numFmtId="0" fontId="13" fillId="0" borderId="0" xfId="4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7" fillId="0" borderId="0" xfId="5" applyFont="1" applyAlignment="1">
      <alignment horizontal="center"/>
    </xf>
    <xf numFmtId="0" fontId="18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2" fillId="0" borderId="0" xfId="4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2" applyFont="1" applyFill="1" applyAlignment="1">
      <alignment horizontal="left" vertical="center" indent="11"/>
    </xf>
    <xf numFmtId="1" fontId="25" fillId="3" borderId="1" xfId="6" applyNumberFormat="1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vertical="center"/>
    </xf>
    <xf numFmtId="0" fontId="24" fillId="3" borderId="1" xfId="7" applyFont="1" applyFill="1" applyBorder="1" applyAlignment="1">
      <alignment vertical="center"/>
    </xf>
    <xf numFmtId="0" fontId="26" fillId="0" borderId="0" xfId="8">
      <alignment horizontal="center"/>
    </xf>
    <xf numFmtId="17" fontId="27" fillId="0" borderId="0" xfId="9" quotePrefix="1" applyNumberFormat="1" applyFont="1" applyAlignment="1">
      <alignment horizontal="right" wrapText="1"/>
    </xf>
    <xf numFmtId="1" fontId="28" fillId="0" borderId="0" xfId="10" applyNumberFormat="1" applyFont="1" applyAlignment="1">
      <alignment horizontal="center"/>
    </xf>
    <xf numFmtId="0" fontId="2" fillId="0" borderId="0" xfId="10" applyFont="1" applyAlignment="1">
      <alignment horizontal="right"/>
    </xf>
    <xf numFmtId="0" fontId="10" fillId="0" borderId="0" xfId="10" applyFont="1" applyAlignment="1">
      <alignment horizontal="right"/>
    </xf>
    <xf numFmtId="0" fontId="29" fillId="0" borderId="0" xfId="7" applyFont="1" applyAlignment="1">
      <alignment horizontal="right"/>
    </xf>
    <xf numFmtId="0" fontId="12" fillId="0" borderId="0" xfId="7"/>
    <xf numFmtId="0" fontId="10" fillId="0" borderId="0" xfId="3" applyFont="1" applyAlignment="1">
      <alignment horizontal="right"/>
    </xf>
    <xf numFmtId="1" fontId="28" fillId="0" borderId="0" xfId="4" quotePrefix="1" applyNumberFormat="1" applyFont="1" applyAlignment="1">
      <alignment horizontal="center"/>
    </xf>
    <xf numFmtId="0" fontId="15" fillId="0" borderId="0" xfId="4" quotePrefix="1" applyFont="1" applyAlignment="1">
      <alignment horizontal="right"/>
    </xf>
    <xf numFmtId="0" fontId="27" fillId="0" borderId="0" xfId="8" applyFont="1" applyAlignment="1">
      <alignment horizontal="left"/>
    </xf>
    <xf numFmtId="0" fontId="10" fillId="0" borderId="0" xfId="7" applyFont="1"/>
    <xf numFmtId="166" fontId="18" fillId="0" borderId="0" xfId="7" applyNumberFormat="1" applyFont="1" applyAlignment="1">
      <alignment horizontal="right"/>
    </xf>
    <xf numFmtId="1" fontId="27" fillId="0" borderId="0" xfId="11" applyNumberFormat="1" applyFont="1" applyAlignment="1">
      <alignment horizontal="center" vertical="center"/>
    </xf>
    <xf numFmtId="0" fontId="27" fillId="0" borderId="0" xfId="11" applyFont="1" applyAlignment="1">
      <alignment vertical="center"/>
    </xf>
    <xf numFmtId="0" fontId="30" fillId="0" borderId="0" xfId="7" applyFont="1"/>
    <xf numFmtId="166" fontId="10" fillId="0" borderId="0" xfId="11" applyNumberFormat="1" applyAlignment="1">
      <alignment horizontal="left" vertical="center"/>
    </xf>
    <xf numFmtId="0" fontId="10" fillId="0" borderId="0" xfId="7" applyFont="1" applyAlignment="1">
      <alignment horizontal="left" indent="1"/>
    </xf>
    <xf numFmtId="1" fontId="28" fillId="0" borderId="0" xfId="12" applyNumberFormat="1" applyFont="1" applyAlignment="1">
      <alignment horizontal="center"/>
    </xf>
    <xf numFmtId="0" fontId="27" fillId="0" borderId="0" xfId="11" applyFont="1" applyAlignment="1">
      <alignment horizontal="center" vertical="center"/>
    </xf>
    <xf numFmtId="0" fontId="27" fillId="0" borderId="0" xfId="7" applyFont="1"/>
    <xf numFmtId="0" fontId="11" fillId="0" borderId="0" xfId="7" applyFont="1"/>
    <xf numFmtId="0" fontId="10" fillId="0" borderId="0" xfId="13" applyFont="1" applyAlignment="1">
      <alignment horizontal="left" indent="2"/>
    </xf>
    <xf numFmtId="167" fontId="10" fillId="0" borderId="0" xfId="7" applyNumberFormat="1" applyFont="1"/>
    <xf numFmtId="0" fontId="31" fillId="0" borderId="0" xfId="7" applyFont="1"/>
    <xf numFmtId="0" fontId="10" fillId="0" borderId="0" xfId="13" applyFont="1" applyAlignment="1">
      <alignment horizontal="left" indent="3"/>
    </xf>
    <xf numFmtId="0" fontId="10" fillId="0" borderId="0" xfId="13" applyFont="1" applyAlignment="1">
      <alignment horizontal="left" indent="1"/>
    </xf>
    <xf numFmtId="0" fontId="2" fillId="0" borderId="0" xfId="13" applyFont="1" applyAlignment="1">
      <alignment horizontal="left" indent="2"/>
    </xf>
    <xf numFmtId="0" fontId="2" fillId="0" borderId="0" xfId="13" applyFont="1" applyAlignment="1">
      <alignment horizontal="left" indent="3"/>
    </xf>
    <xf numFmtId="166" fontId="27" fillId="0" borderId="0" xfId="11" applyNumberFormat="1" applyFont="1" applyAlignment="1">
      <alignment horizontal="left" vertical="center"/>
    </xf>
    <xf numFmtId="166" fontId="18" fillId="0" borderId="0" xfId="7" applyNumberFormat="1" applyFont="1"/>
    <xf numFmtId="166" fontId="15" fillId="0" borderId="0" xfId="7" applyNumberFormat="1" applyFont="1"/>
    <xf numFmtId="1" fontId="28" fillId="0" borderId="0" xfId="14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7" fillId="0" borderId="0" xfId="5" applyFont="1"/>
    <xf numFmtId="0" fontId="5" fillId="3" borderId="0" xfId="0" applyFont="1" applyFill="1" applyAlignment="1">
      <alignment horizontal="left" vertical="top" wrapText="1" indent="11"/>
    </xf>
    <xf numFmtId="0" fontId="24" fillId="3" borderId="1" xfId="6" applyFont="1" applyFill="1" applyBorder="1" applyAlignment="1">
      <alignment horizontal="left" vertical="center" indent="13"/>
    </xf>
  </cellXfs>
  <cellStyles count="15">
    <cellStyle name="Hyperlink" xfId="1" builtinId="8"/>
    <cellStyle name="Hyperlink 2" xfId="5" xr:uid="{C6606086-5D29-4CB5-9A73-BAAFDEFAE494}"/>
    <cellStyle name="Normal" xfId="0" builtinId="0"/>
    <cellStyle name="Normal 10" xfId="3" xr:uid="{6EDF4C0F-ECA0-4FCC-8648-988D659160AE}"/>
    <cellStyle name="Normal 2" xfId="7" xr:uid="{931FD45B-9660-427F-B959-39CDE0CEA414}"/>
    <cellStyle name="Normal 2 2" xfId="10" xr:uid="{1245294C-FDA7-41CA-90B7-B05A8F09B5BE}"/>
    <cellStyle name="Normal 2 2 2" xfId="13" xr:uid="{8BAEF3B8-3FA6-48DE-B94B-04916BD29F15}"/>
    <cellStyle name="Normal 2 4" xfId="4" xr:uid="{7E8B4025-88A0-47E9-A638-62CD879B4887}"/>
    <cellStyle name="Normal 3 5 4" xfId="2" xr:uid="{011AC87D-A2AD-447C-B249-8F9518D483D4}"/>
    <cellStyle name="Normal 30" xfId="12" xr:uid="{C27EDC35-1DC1-4B93-A7AC-C0EF180C7B0F}"/>
    <cellStyle name="Style1" xfId="6" xr:uid="{6726DB31-AE75-483D-969C-25D12B7BED28}"/>
    <cellStyle name="Style4" xfId="8" xr:uid="{D5EBF34E-C1E7-45C1-8C98-65B4E35E1FA5}"/>
    <cellStyle name="Style5" xfId="9" xr:uid="{03BD0F10-6D76-44AC-AEA5-60D50D06F552}"/>
    <cellStyle name="Style8 2" xfId="14" xr:uid="{91D369B9-7747-4990-A4CA-5B35B403A566}"/>
    <cellStyle name="Style9" xfId="11" xr:uid="{FB8CEEE7-1AEB-4CDB-B084-A93920EF6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45B052-5B95-4291-9581-3FEF1295AE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A6128-C1BF-40BC-9239-61F6D5399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D406BD-5817-4160-B301-BA839D610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EC37FFDF-3F81-4E09-9633-9B426D858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B09A-9322-4CB3-9854-4526417544C1}">
  <dimension ref="A1:L26"/>
  <sheetViews>
    <sheetView showGridLines="0" tabSelected="1" workbookViewId="0">
      <pane ySplit="7" topLeftCell="A8" activePane="bottomLeft" state="frozen"/>
      <selection activeCell="Z1" sqref="Z1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9.7109375" customWidth="1"/>
    <col min="26" max="26" width="7.7109375" customWidth="1"/>
  </cols>
  <sheetData>
    <row r="1" spans="1:1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13" t="s">
        <v>78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2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75">
      <c r="A5" s="21"/>
      <c r="B5" s="14" t="s">
        <v>79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.75" customHeight="1">
      <c r="A6" s="21"/>
      <c r="B6" s="72" t="s">
        <v>80</v>
      </c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ht="15.75" customHeight="1">
      <c r="A7" s="21"/>
      <c r="B7" s="22" t="s">
        <v>88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3"/>
      <c r="B8" s="23"/>
      <c r="C8" s="23"/>
      <c r="D8" s="21"/>
      <c r="E8" s="21"/>
      <c r="F8" s="21"/>
      <c r="G8" s="21"/>
      <c r="H8" s="21"/>
      <c r="I8" s="21"/>
      <c r="J8" s="21"/>
      <c r="K8" s="21"/>
      <c r="L8" s="21"/>
    </row>
    <row r="9" spans="1:12" ht="15.75">
      <c r="A9" s="24"/>
      <c r="B9" s="25" t="s">
        <v>89</v>
      </c>
      <c r="C9" s="24"/>
      <c r="D9" s="21"/>
      <c r="E9" s="21"/>
      <c r="F9" s="21"/>
      <c r="G9" s="21"/>
      <c r="H9" s="21"/>
      <c r="I9" s="21"/>
      <c r="J9" s="21"/>
      <c r="K9" s="21"/>
      <c r="L9" s="21"/>
    </row>
    <row r="10" spans="1:12">
      <c r="A10" s="24"/>
      <c r="B10" s="26" t="s">
        <v>90</v>
      </c>
      <c r="C10" s="24"/>
      <c r="D10" s="21"/>
      <c r="E10" s="21"/>
      <c r="F10" s="21"/>
      <c r="G10" s="21"/>
      <c r="H10" s="21"/>
      <c r="I10" s="21"/>
      <c r="J10" s="21"/>
      <c r="K10" s="21"/>
      <c r="L10" s="21"/>
    </row>
    <row r="11" spans="1:12">
      <c r="A11" s="24"/>
      <c r="B11" s="27">
        <v>2.1</v>
      </c>
      <c r="C11" s="28" t="s">
        <v>91</v>
      </c>
      <c r="D11" s="21"/>
      <c r="E11" s="21"/>
      <c r="F11" s="21"/>
      <c r="G11" s="21"/>
      <c r="H11" s="21"/>
      <c r="I11" s="21"/>
      <c r="J11" s="21"/>
      <c r="K11" s="21"/>
      <c r="L11" s="21"/>
    </row>
    <row r="12" spans="1:12">
      <c r="A12" s="24"/>
      <c r="B12" s="27">
        <v>2.2000000000000002</v>
      </c>
      <c r="C12" s="28" t="s">
        <v>92</v>
      </c>
      <c r="D12" s="21"/>
      <c r="E12" s="21"/>
      <c r="F12" s="21"/>
      <c r="G12" s="21"/>
      <c r="H12" s="21"/>
      <c r="I12" s="21"/>
      <c r="J12" s="21"/>
      <c r="K12" s="21"/>
      <c r="L12" s="21"/>
    </row>
    <row r="13" spans="1:12">
      <c r="A13" s="24"/>
      <c r="B13" s="27" t="s">
        <v>93</v>
      </c>
      <c r="C13" s="28" t="s">
        <v>94</v>
      </c>
      <c r="D13" s="21"/>
      <c r="E13" s="21"/>
      <c r="F13" s="21"/>
      <c r="G13" s="21"/>
      <c r="H13" s="21"/>
      <c r="I13" s="21"/>
      <c r="J13" s="21"/>
      <c r="K13" s="21"/>
      <c r="L13" s="21"/>
    </row>
    <row r="14" spans="1:12">
      <c r="A14" s="23"/>
      <c r="B14" s="23"/>
      <c r="C14" s="23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5.75">
      <c r="A15" s="24"/>
      <c r="B15" s="73"/>
      <c r="C15" s="73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5.75">
      <c r="A16" s="24"/>
      <c r="B16" s="74" t="s">
        <v>95</v>
      </c>
      <c r="C16" s="74"/>
      <c r="D16" s="21"/>
      <c r="E16" s="21"/>
      <c r="F16" s="21"/>
      <c r="G16" s="21"/>
      <c r="H16" s="21"/>
      <c r="I16" s="21"/>
      <c r="J16" s="21"/>
      <c r="K16" s="21"/>
      <c r="L16" s="21"/>
    </row>
    <row r="17" spans="1:12">
      <c r="A17" s="23"/>
      <c r="B17" s="23"/>
      <c r="C17" s="23"/>
      <c r="D17" s="21"/>
      <c r="E17" s="21"/>
      <c r="F17" s="21"/>
      <c r="G17" s="21"/>
      <c r="H17" s="21"/>
      <c r="I17" s="21"/>
      <c r="J17" s="21"/>
      <c r="K17" s="21"/>
      <c r="L17" s="21"/>
    </row>
    <row r="18" spans="1:12">
      <c r="A18" s="24"/>
      <c r="B18" s="29" t="s">
        <v>96</v>
      </c>
      <c r="C18" s="24"/>
      <c r="D18" s="21"/>
      <c r="E18" s="21"/>
      <c r="F18" s="21"/>
      <c r="G18" s="21"/>
      <c r="H18" s="21"/>
      <c r="I18" s="21"/>
      <c r="J18" s="21"/>
      <c r="K18" s="21"/>
      <c r="L18" s="21"/>
    </row>
    <row r="19" spans="1:12">
      <c r="A19" s="24"/>
      <c r="B19" s="75" t="s">
        <v>97</v>
      </c>
      <c r="C19" s="75"/>
      <c r="D19" s="21"/>
      <c r="E19" s="21"/>
      <c r="F19" s="21"/>
      <c r="G19" s="21"/>
      <c r="H19" s="21"/>
      <c r="I19" s="21"/>
      <c r="J19" s="21"/>
      <c r="K19" s="21"/>
      <c r="L19" s="21"/>
    </row>
    <row r="20" spans="1:12">
      <c r="A20" s="24"/>
      <c r="B20" s="75" t="s">
        <v>98</v>
      </c>
      <c r="C20" s="75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23"/>
      <c r="B21" s="23"/>
      <c r="C21" s="23"/>
      <c r="D21" s="21"/>
      <c r="E21" s="21"/>
      <c r="F21" s="21"/>
      <c r="G21" s="21"/>
      <c r="H21" s="21"/>
      <c r="I21" s="21"/>
      <c r="J21" s="21"/>
      <c r="K21" s="21"/>
      <c r="L21" s="21"/>
    </row>
    <row r="22" spans="1:12">
      <c r="A22" s="23"/>
      <c r="B22" s="15" t="s">
        <v>81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>
      <c r="A23" s="23"/>
      <c r="B23" s="71" t="s">
        <v>99</v>
      </c>
      <c r="C23" s="71"/>
      <c r="D23" s="71"/>
      <c r="E23" s="71"/>
    </row>
    <row r="24" spans="1:12">
      <c r="A24" s="23"/>
      <c r="B24" s="71" t="s">
        <v>100</v>
      </c>
      <c r="C24" s="71"/>
      <c r="D24" s="71"/>
      <c r="E24" s="71"/>
    </row>
    <row r="25" spans="1:12">
      <c r="A25" s="23"/>
      <c r="B25" s="23"/>
      <c r="C25" s="23"/>
      <c r="D25" s="21"/>
      <c r="E25" s="21"/>
      <c r="F25" s="21"/>
      <c r="G25" s="21"/>
      <c r="H25" s="21"/>
      <c r="I25" s="21"/>
      <c r="J25" s="21"/>
      <c r="K25" s="21"/>
      <c r="L25" s="21"/>
    </row>
    <row r="26" spans="1:12">
      <c r="A26" s="23"/>
      <c r="B26" s="30" t="str">
        <f ca="1">"© Commonwealth of Australia "&amp;YEAR(TODAY())</f>
        <v>© Commonwealth of Australia 2021</v>
      </c>
      <c r="C26" s="24"/>
      <c r="D26" s="21"/>
      <c r="E26" s="21"/>
      <c r="F26" s="21"/>
      <c r="G26" s="21"/>
      <c r="H26" s="21"/>
      <c r="I26" s="21"/>
      <c r="J26" s="21"/>
      <c r="K26" s="21"/>
      <c r="L26" s="21"/>
    </row>
  </sheetData>
  <mergeCells count="7">
    <mergeCell ref="B24:E24"/>
    <mergeCell ref="B6:L6"/>
    <mergeCell ref="B15:C15"/>
    <mergeCell ref="B16:C16"/>
    <mergeCell ref="B19:C19"/>
    <mergeCell ref="B20:C20"/>
    <mergeCell ref="B23:E23"/>
  </mergeCells>
  <hyperlinks>
    <hyperlink ref="B16" r:id="rId1" xr:uid="{F4AA0780-E6E1-4E73-9E22-653F72630D34}"/>
    <hyperlink ref="B13" location="Index!A12" display="Index" xr:uid="{9EC55AC2-29A8-4558-8540-24FC6F78C1D3}"/>
    <hyperlink ref="B26" r:id="rId2" display="© Commonwealth of Australia 2015" xr:uid="{87A7F246-1CA8-483C-A767-7AE20935B9A7}"/>
    <hyperlink ref="B20" r:id="rId3" display="Explanatory Notes" xr:uid="{4A6AB5CB-2F9D-4629-86FC-68C5695336E9}"/>
    <hyperlink ref="B19" r:id="rId4" xr:uid="{B60AAC5C-1169-4CBA-9594-D53C30F899F9}"/>
    <hyperlink ref="B19:C19" r:id="rId5" display="Summary - link to be updated for 2021" xr:uid="{251827B2-4ECA-4756-8080-153C36CF4D74}"/>
    <hyperlink ref="B20:C20" r:id="rId6" display="Methodology" xr:uid="{A83454B0-9E20-4D8F-A27E-AE605FFB14AD}"/>
    <hyperlink ref="B11" location="'Table 2.1'!C12" display="'Table 2.1'!C12" xr:uid="{27D2134F-7622-4922-A98C-BF966D006B83}"/>
    <hyperlink ref="B12" location="'Table 2.2'!C12" display="'Table 2.2'!C12" xr:uid="{77260258-77E1-463D-9CA8-44FBC2A16AF6}"/>
    <hyperlink ref="B24" r:id="rId7" display="or the Labour Surveys Branch at labour.statistics@abs.gov.au." xr:uid="{651A7E09-52D4-4578-BC3E-74FD6616D7F2}"/>
    <hyperlink ref="B23:E23" r:id="rId8" display="For further information about these and related statistics visit www.abs.gov.au/about/contact-us" xr:uid="{367722BC-9512-4209-9B01-1F32F50CFB8B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AA51-A914-4629-AC2B-7062E7AC91C2}">
  <sheetPr>
    <pageSetUpPr fitToPage="1"/>
  </sheetPr>
  <dimension ref="A1:L25"/>
  <sheetViews>
    <sheetView zoomScaleNormal="100" workbookViewId="0">
      <pane ySplit="10" topLeftCell="A11" activePane="bottomLeft" state="frozen"/>
      <selection activeCell="Z1" sqref="Z1"/>
      <selection pane="bottomLeft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78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79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76" t="str">
        <f>Contents!B6</f>
        <v>Table 2. Underemployment status of full-time and part-time workers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77" t="str">
        <f>Contents!C11</f>
        <v>Table 2.1 - February 2021</v>
      </c>
      <c r="B8" s="77"/>
      <c r="C8" s="77"/>
      <c r="D8" s="77"/>
      <c r="E8" s="77"/>
      <c r="F8" s="77"/>
      <c r="G8" s="77"/>
      <c r="H8" s="77"/>
      <c r="I8" s="35"/>
      <c r="J8" s="36"/>
      <c r="K8" s="37"/>
      <c r="L8" s="37"/>
    </row>
    <row r="9" spans="1:12">
      <c r="A9" s="38"/>
      <c r="B9" s="38"/>
      <c r="C9" s="39" t="s">
        <v>101</v>
      </c>
      <c r="D9" s="39" t="s">
        <v>102</v>
      </c>
      <c r="E9" s="39" t="s">
        <v>103</v>
      </c>
      <c r="F9" s="40"/>
      <c r="G9" s="41"/>
      <c r="H9" s="42"/>
      <c r="I9" s="43"/>
      <c r="J9" s="44"/>
      <c r="K9" s="44"/>
      <c r="L9" s="44"/>
    </row>
    <row r="10" spans="1:12">
      <c r="A10" s="38"/>
      <c r="B10" s="38"/>
      <c r="C10" s="45" t="s">
        <v>104</v>
      </c>
      <c r="D10" s="45" t="s">
        <v>104</v>
      </c>
      <c r="E10" s="45" t="s">
        <v>104</v>
      </c>
      <c r="F10" s="46"/>
      <c r="G10" s="47"/>
      <c r="H10" s="47"/>
      <c r="I10" s="47"/>
      <c r="J10" s="44"/>
      <c r="K10" s="44"/>
      <c r="L10" s="44"/>
    </row>
    <row r="11" spans="1:12">
      <c r="A11" s="48" t="s">
        <v>105</v>
      </c>
      <c r="B11" s="38"/>
      <c r="C11" s="45"/>
      <c r="D11" s="45"/>
      <c r="E11" s="45"/>
      <c r="F11" s="46"/>
      <c r="G11" s="47"/>
      <c r="H11" s="47"/>
      <c r="I11" s="47"/>
      <c r="J11" s="44"/>
      <c r="K11" s="44"/>
      <c r="L11" s="44"/>
    </row>
    <row r="12" spans="1:12">
      <c r="A12" s="48"/>
      <c r="B12" s="49" t="s">
        <v>106</v>
      </c>
      <c r="C12" s="50">
        <f>A124827974A_Latest</f>
        <v>12964.626</v>
      </c>
      <c r="D12" s="50">
        <f>A124827918J_Latest</f>
        <v>6806.9579999999996</v>
      </c>
      <c r="E12" s="50">
        <f>A124827886A_Latest</f>
        <v>6157.6670000000004</v>
      </c>
      <c r="F12" s="51"/>
      <c r="G12" s="52"/>
      <c r="H12" s="52"/>
      <c r="I12" s="52"/>
      <c r="J12" s="53"/>
      <c r="K12" s="53"/>
      <c r="L12" s="53"/>
    </row>
    <row r="13" spans="1:12">
      <c r="A13" s="54"/>
      <c r="B13" s="55" t="s">
        <v>107</v>
      </c>
      <c r="C13" s="50">
        <f>A124827930X_Latest</f>
        <v>8893.0310000000009</v>
      </c>
      <c r="D13" s="50">
        <f>A124827878A_Latest</f>
        <v>5492.2479999999996</v>
      </c>
      <c r="E13" s="50">
        <f>A124827922X_Latest</f>
        <v>3400.7829999999999</v>
      </c>
      <c r="F13" s="56"/>
      <c r="G13" s="57"/>
      <c r="H13" s="58"/>
      <c r="I13" s="58"/>
      <c r="J13" s="58"/>
      <c r="K13" s="58"/>
      <c r="L13" s="58"/>
    </row>
    <row r="14" spans="1:12">
      <c r="A14" s="59"/>
      <c r="B14" s="60" t="s">
        <v>108</v>
      </c>
      <c r="C14" s="50">
        <f>A124827978K_Latest</f>
        <v>7639.7560000000003</v>
      </c>
      <c r="D14" s="50">
        <f>A124827898K_Latest</f>
        <v>4735.9279999999999</v>
      </c>
      <c r="E14" s="50">
        <f>A124827954T_Latest</f>
        <v>2903.8270000000002</v>
      </c>
      <c r="F14" s="56"/>
      <c r="G14" s="61"/>
      <c r="H14" s="61"/>
      <c r="I14" s="61"/>
      <c r="J14" s="62"/>
      <c r="K14" s="62"/>
      <c r="L14" s="62"/>
    </row>
    <row r="15" spans="1:12">
      <c r="A15" s="59"/>
      <c r="B15" s="60" t="s">
        <v>109</v>
      </c>
      <c r="C15" s="50">
        <f>A124827982A_Latest</f>
        <v>1253.2750000000001</v>
      </c>
      <c r="D15" s="50">
        <f>A124827942J_Latest</f>
        <v>756.31899999999996</v>
      </c>
      <c r="E15" s="50">
        <f>A124828006K_Latest</f>
        <v>496.95600000000002</v>
      </c>
      <c r="F15" s="56"/>
      <c r="G15" s="61"/>
      <c r="H15" s="61"/>
      <c r="I15" s="61"/>
      <c r="J15" s="44"/>
      <c r="K15" s="44"/>
      <c r="L15" s="44"/>
    </row>
    <row r="16" spans="1:12">
      <c r="A16" s="59"/>
      <c r="B16" s="63" t="s">
        <v>110</v>
      </c>
      <c r="C16" s="50">
        <f>A124827934J_Latest</f>
        <v>1095.914</v>
      </c>
      <c r="D16" s="50">
        <f>A124827902R_Latest</f>
        <v>643.49099999999999</v>
      </c>
      <c r="E16" s="50">
        <f>A124827890T_Latest</f>
        <v>452.423</v>
      </c>
      <c r="F16" s="56"/>
      <c r="G16" s="61"/>
      <c r="H16" s="61"/>
      <c r="I16" s="61"/>
      <c r="J16" s="44"/>
      <c r="K16" s="44"/>
      <c r="L16" s="44"/>
    </row>
    <row r="17" spans="1:12">
      <c r="A17" s="59"/>
      <c r="B17" s="63" t="s">
        <v>111</v>
      </c>
      <c r="C17" s="50">
        <f>A124827938T_Latest</f>
        <v>157.36099999999999</v>
      </c>
      <c r="D17" s="50">
        <f>A124827946T_Latest</f>
        <v>112.828</v>
      </c>
      <c r="E17" s="50">
        <f>A124827966A_Latest</f>
        <v>44.533000000000001</v>
      </c>
      <c r="F17" s="56"/>
      <c r="G17" s="61"/>
      <c r="H17" s="61"/>
      <c r="I17" s="61"/>
      <c r="J17" s="44"/>
      <c r="K17" s="44"/>
      <c r="L17" s="44"/>
    </row>
    <row r="18" spans="1:12">
      <c r="A18" s="59"/>
      <c r="B18" s="64" t="s">
        <v>112</v>
      </c>
      <c r="C18" s="50">
        <f>A124827958A_Latest</f>
        <v>4071.5940000000001</v>
      </c>
      <c r="D18" s="50">
        <f>A124827950J_Latest</f>
        <v>1314.711</v>
      </c>
      <c r="E18" s="50">
        <f>A124827970T_Latest</f>
        <v>2756.884</v>
      </c>
      <c r="F18" s="56"/>
      <c r="G18" s="61"/>
      <c r="H18" s="61"/>
      <c r="I18" s="61"/>
      <c r="J18" s="44"/>
      <c r="K18" s="44"/>
      <c r="L18" s="44"/>
    </row>
    <row r="19" spans="1:12">
      <c r="A19" s="59"/>
      <c r="B19" s="65" t="s">
        <v>113</v>
      </c>
      <c r="C19" s="50">
        <f>A124827914X_Latest</f>
        <v>3059.3440000000001</v>
      </c>
      <c r="D19" s="50">
        <f>A124828002A_Latest</f>
        <v>892.53899999999999</v>
      </c>
      <c r="E19" s="50">
        <f>A124827910R_Latest</f>
        <v>2166.8040000000001</v>
      </c>
      <c r="F19" s="56"/>
      <c r="G19" s="61"/>
      <c r="H19" s="61"/>
      <c r="I19" s="61"/>
      <c r="J19" s="44"/>
      <c r="K19" s="44"/>
      <c r="L19" s="44"/>
    </row>
    <row r="20" spans="1:12">
      <c r="A20" s="59"/>
      <c r="B20" s="65" t="s">
        <v>114</v>
      </c>
      <c r="C20" s="50">
        <f>A124827986K_Latest</f>
        <v>1012.251</v>
      </c>
      <c r="D20" s="50">
        <f>A124827882T_Latest</f>
        <v>422.17099999999999</v>
      </c>
      <c r="E20" s="50">
        <f>A124827894A_Latest</f>
        <v>590.07899999999995</v>
      </c>
      <c r="F20" s="56"/>
      <c r="G20" s="61"/>
      <c r="H20" s="61"/>
      <c r="I20" s="61"/>
      <c r="J20" s="44"/>
      <c r="K20" s="44"/>
      <c r="L20" s="44"/>
    </row>
    <row r="21" spans="1:12">
      <c r="A21" s="59"/>
      <c r="B21" s="66" t="s">
        <v>115</v>
      </c>
      <c r="C21" s="50">
        <f>A124827962T_Latest</f>
        <v>470.80399999999997</v>
      </c>
      <c r="D21" s="50">
        <f>A124827990A_Latest</f>
        <v>146.57300000000001</v>
      </c>
      <c r="E21" s="50">
        <f>A124827926J_Latest</f>
        <v>324.23099999999999</v>
      </c>
      <c r="F21" s="56"/>
      <c r="G21" s="61"/>
      <c r="H21" s="61"/>
      <c r="I21" s="61"/>
      <c r="J21" s="44"/>
      <c r="K21" s="44"/>
      <c r="L21" s="44"/>
    </row>
    <row r="22" spans="1:12">
      <c r="A22" s="59"/>
      <c r="B22" s="66" t="s">
        <v>116</v>
      </c>
      <c r="C22" s="50">
        <f>A124827998V_Latest</f>
        <v>541.44600000000003</v>
      </c>
      <c r="D22" s="50">
        <f>A124827994K_Latest</f>
        <v>275.59800000000001</v>
      </c>
      <c r="E22" s="50">
        <f>A124827906X_Latest</f>
        <v>265.84800000000001</v>
      </c>
      <c r="F22" s="56"/>
      <c r="G22" s="61"/>
      <c r="H22" s="61"/>
      <c r="I22" s="61"/>
      <c r="J22" s="44"/>
      <c r="K22" s="44"/>
      <c r="L22" s="44"/>
    </row>
    <row r="23" spans="1:12">
      <c r="A23" s="67"/>
      <c r="B23" s="53"/>
      <c r="C23" s="68"/>
      <c r="D23" s="68"/>
      <c r="E23" s="68"/>
      <c r="F23" s="68"/>
      <c r="G23" s="68"/>
      <c r="H23" s="69"/>
      <c r="I23" s="56"/>
      <c r="J23" s="44"/>
      <c r="K23" s="44"/>
      <c r="L23" s="44"/>
    </row>
    <row r="24" spans="1:12">
      <c r="A24" s="44"/>
      <c r="B24" s="44"/>
      <c r="C24" s="44"/>
      <c r="D24" s="44"/>
      <c r="E24" s="44"/>
      <c r="F24" s="44"/>
      <c r="G24" s="44"/>
      <c r="H24" s="44"/>
      <c r="I24" s="70"/>
      <c r="J24" s="44"/>
      <c r="K24" s="44"/>
      <c r="L24" s="44"/>
    </row>
    <row r="25" spans="1:12">
      <c r="A25" s="30" t="s">
        <v>117</v>
      </c>
      <c r="B25" s="44"/>
      <c r="C25" s="44"/>
      <c r="D25" s="44"/>
      <c r="E25" s="44"/>
      <c r="F25" s="44"/>
      <c r="G25" s="44"/>
      <c r="H25" s="44"/>
      <c r="I25" s="70"/>
      <c r="J25" s="44"/>
      <c r="K25" s="44"/>
      <c r="L25" s="44"/>
    </row>
  </sheetData>
  <mergeCells count="2">
    <mergeCell ref="B6:L6"/>
    <mergeCell ref="A8:H8"/>
  </mergeCells>
  <hyperlinks>
    <hyperlink ref="A25" r:id="rId1" display="© Commonwealth of Australia 2015" xr:uid="{4C143367-9E4E-4132-9C04-E44E09EA0037}"/>
  </hyperlinks>
  <pageMargins left="0.74803149606299213" right="0.74803149606299213" top="0.98425196850393704" bottom="0.98425196850393704" header="0.51181102362204722" footer="0.51181102362204722"/>
  <pageSetup paperSize="8" scale="62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592E-2E2D-4DCA-8200-4F4ED9D7CB8E}">
  <sheetPr>
    <pageSetUpPr fitToPage="1"/>
  </sheetPr>
  <dimension ref="A1:L25"/>
  <sheetViews>
    <sheetView zoomScaleNormal="100" workbookViewId="0">
      <pane ySplit="10" topLeftCell="A11" activePane="bottomLeft" state="frozen"/>
      <selection activeCell="Z1" sqref="Z1"/>
      <selection pane="bottomLeft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78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79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76" t="str">
        <f>Contents!B6</f>
        <v>Table 2. Underemployment status of full-time and part-time workers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77" t="str">
        <f>Contents!C12</f>
        <v>Table 2.2 - Time Series IDs</v>
      </c>
      <c r="B8" s="77"/>
      <c r="C8" s="77"/>
      <c r="D8" s="77"/>
      <c r="E8" s="77"/>
      <c r="F8" s="77"/>
      <c r="G8" s="77"/>
      <c r="H8" s="77"/>
      <c r="I8" s="35"/>
      <c r="J8" s="36"/>
      <c r="K8" s="37"/>
      <c r="L8" s="37"/>
    </row>
    <row r="9" spans="1:12">
      <c r="A9" s="38"/>
      <c r="B9" s="38"/>
      <c r="C9" s="39" t="s">
        <v>101</v>
      </c>
      <c r="D9" s="39" t="s">
        <v>102</v>
      </c>
      <c r="E9" s="39" t="s">
        <v>103</v>
      </c>
      <c r="F9" s="40"/>
      <c r="G9" s="41"/>
      <c r="H9" s="42"/>
      <c r="I9" s="43"/>
      <c r="J9" s="44"/>
      <c r="K9" s="44"/>
      <c r="L9" s="44"/>
    </row>
    <row r="10" spans="1:12">
      <c r="A10" s="38"/>
      <c r="B10" s="38"/>
      <c r="C10" s="45" t="s">
        <v>104</v>
      </c>
      <c r="D10" s="45" t="s">
        <v>104</v>
      </c>
      <c r="E10" s="45" t="s">
        <v>104</v>
      </c>
      <c r="F10" s="46"/>
      <c r="G10" s="47"/>
      <c r="H10" s="47"/>
      <c r="I10" s="47"/>
      <c r="J10" s="44"/>
      <c r="K10" s="44"/>
      <c r="L10" s="44"/>
    </row>
    <row r="11" spans="1:12">
      <c r="A11" s="48" t="s">
        <v>105</v>
      </c>
      <c r="B11" s="38"/>
      <c r="C11" s="45"/>
      <c r="D11" s="45"/>
      <c r="E11" s="45"/>
      <c r="F11" s="44"/>
      <c r="G11" s="44"/>
      <c r="H11" s="44"/>
      <c r="I11" s="44"/>
      <c r="J11" s="44"/>
      <c r="K11" s="44"/>
      <c r="L11" s="44"/>
    </row>
    <row r="12" spans="1:12">
      <c r="A12" s="48"/>
      <c r="B12" s="49" t="s">
        <v>106</v>
      </c>
      <c r="C12" s="19" t="s">
        <v>45</v>
      </c>
      <c r="D12" s="19" t="s">
        <v>46</v>
      </c>
      <c r="E12" s="19" t="s">
        <v>47</v>
      </c>
      <c r="F12" s="44"/>
      <c r="G12" s="44"/>
      <c r="H12" s="44"/>
      <c r="I12" s="44"/>
      <c r="J12" s="44"/>
      <c r="K12" s="44"/>
      <c r="L12" s="44"/>
    </row>
    <row r="13" spans="1:12">
      <c r="A13" s="54"/>
      <c r="B13" s="55" t="s">
        <v>107</v>
      </c>
      <c r="C13" s="19" t="s">
        <v>48</v>
      </c>
      <c r="D13" s="19" t="s">
        <v>49</v>
      </c>
      <c r="E13" s="19" t="s">
        <v>50</v>
      </c>
      <c r="F13" s="53"/>
      <c r="G13" s="53"/>
      <c r="H13" s="53"/>
      <c r="I13" s="53"/>
      <c r="J13" s="53"/>
      <c r="K13" s="53"/>
      <c r="L13" s="53"/>
    </row>
    <row r="14" spans="1:12">
      <c r="A14" s="59"/>
      <c r="B14" s="60" t="s">
        <v>108</v>
      </c>
      <c r="C14" s="19" t="s">
        <v>51</v>
      </c>
      <c r="D14" s="19" t="s">
        <v>52</v>
      </c>
      <c r="E14" s="19" t="s">
        <v>53</v>
      </c>
      <c r="F14" s="58"/>
      <c r="G14" s="58"/>
      <c r="H14" s="58"/>
      <c r="I14" s="58"/>
      <c r="J14" s="58"/>
      <c r="K14" s="58"/>
      <c r="L14" s="58"/>
    </row>
    <row r="15" spans="1:12">
      <c r="A15" s="59"/>
      <c r="B15" s="60" t="s">
        <v>109</v>
      </c>
      <c r="C15" s="19" t="s">
        <v>54</v>
      </c>
      <c r="D15" s="19" t="s">
        <v>55</v>
      </c>
      <c r="E15" s="19" t="s">
        <v>56</v>
      </c>
      <c r="F15" s="62"/>
      <c r="G15" s="62"/>
      <c r="H15" s="62"/>
      <c r="I15" s="62"/>
      <c r="J15" s="62"/>
      <c r="K15" s="62"/>
      <c r="L15" s="62"/>
    </row>
    <row r="16" spans="1:12">
      <c r="A16" s="59"/>
      <c r="B16" s="63" t="s">
        <v>110</v>
      </c>
      <c r="C16" s="19" t="s">
        <v>57</v>
      </c>
      <c r="D16" s="19" t="s">
        <v>58</v>
      </c>
      <c r="E16" s="19" t="s">
        <v>59</v>
      </c>
      <c r="F16" s="44"/>
      <c r="G16" s="44"/>
      <c r="H16" s="44"/>
      <c r="I16" s="44"/>
      <c r="J16" s="44"/>
      <c r="K16" s="44"/>
      <c r="L16" s="44"/>
    </row>
    <row r="17" spans="1:12">
      <c r="A17" s="59"/>
      <c r="B17" s="63" t="s">
        <v>111</v>
      </c>
      <c r="C17" s="19" t="s">
        <v>60</v>
      </c>
      <c r="D17" s="19" t="s">
        <v>61</v>
      </c>
      <c r="E17" s="19" t="s">
        <v>62</v>
      </c>
      <c r="F17" s="44"/>
      <c r="G17" s="44"/>
      <c r="H17" s="44"/>
      <c r="I17" s="44"/>
      <c r="J17" s="44"/>
      <c r="K17" s="44"/>
      <c r="L17" s="44"/>
    </row>
    <row r="18" spans="1:12">
      <c r="A18" s="59"/>
      <c r="B18" s="64" t="s">
        <v>112</v>
      </c>
      <c r="C18" s="19" t="s">
        <v>63</v>
      </c>
      <c r="D18" s="19" t="s">
        <v>64</v>
      </c>
      <c r="E18" s="19" t="s">
        <v>65</v>
      </c>
      <c r="F18" s="44"/>
      <c r="G18" s="44"/>
      <c r="H18" s="44"/>
      <c r="I18" s="44"/>
      <c r="J18" s="44"/>
      <c r="K18" s="44"/>
      <c r="L18" s="44"/>
    </row>
    <row r="19" spans="1:12">
      <c r="A19" s="59"/>
      <c r="B19" s="65" t="s">
        <v>113</v>
      </c>
      <c r="C19" s="19" t="s">
        <v>66</v>
      </c>
      <c r="D19" s="19" t="s">
        <v>67</v>
      </c>
      <c r="E19" s="19" t="s">
        <v>68</v>
      </c>
      <c r="F19" s="44"/>
      <c r="G19" s="44"/>
      <c r="H19" s="44"/>
      <c r="I19" s="44"/>
      <c r="J19" s="44"/>
      <c r="K19" s="44"/>
      <c r="L19" s="44"/>
    </row>
    <row r="20" spans="1:12">
      <c r="A20" s="59"/>
      <c r="B20" s="65" t="s">
        <v>114</v>
      </c>
      <c r="C20" s="19" t="s">
        <v>69</v>
      </c>
      <c r="D20" s="19" t="s">
        <v>70</v>
      </c>
      <c r="E20" s="19" t="s">
        <v>71</v>
      </c>
      <c r="F20" s="44"/>
      <c r="G20" s="44"/>
      <c r="H20" s="44"/>
      <c r="I20" s="44"/>
      <c r="J20" s="44"/>
      <c r="K20" s="44"/>
      <c r="L20" s="44"/>
    </row>
    <row r="21" spans="1:12">
      <c r="A21" s="59"/>
      <c r="B21" s="66" t="s">
        <v>115</v>
      </c>
      <c r="C21" s="19" t="s">
        <v>72</v>
      </c>
      <c r="D21" s="19" t="s">
        <v>73</v>
      </c>
      <c r="E21" s="19" t="s">
        <v>74</v>
      </c>
      <c r="F21" s="44"/>
      <c r="G21" s="44"/>
      <c r="H21" s="44"/>
      <c r="I21" s="44"/>
      <c r="J21" s="44"/>
      <c r="K21" s="44"/>
      <c r="L21" s="44"/>
    </row>
    <row r="22" spans="1:12">
      <c r="A22" s="59"/>
      <c r="B22" s="66" t="s">
        <v>116</v>
      </c>
      <c r="C22" s="19" t="s">
        <v>75</v>
      </c>
      <c r="D22" s="19" t="s">
        <v>76</v>
      </c>
      <c r="E22" s="19" t="s">
        <v>77</v>
      </c>
      <c r="F22" s="44"/>
      <c r="G22" s="44"/>
      <c r="H22" s="44"/>
      <c r="I22" s="44"/>
      <c r="J22" s="44"/>
      <c r="K22" s="44"/>
      <c r="L22" s="44"/>
    </row>
    <row r="23" spans="1:12">
      <c r="A23" s="67"/>
      <c r="B23" s="53"/>
      <c r="C23" s="68"/>
      <c r="D23" s="68"/>
      <c r="E23" s="68"/>
      <c r="F23" s="44"/>
      <c r="G23" s="44"/>
      <c r="H23" s="44"/>
      <c r="I23" s="44"/>
      <c r="J23" s="44"/>
      <c r="K23" s="44"/>
      <c r="L23" s="44"/>
    </row>
    <row r="24" spans="1:1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>
      <c r="A25" s="30" t="s">
        <v>117</v>
      </c>
      <c r="B25" s="44"/>
      <c r="C25" s="44"/>
      <c r="D25" s="44"/>
      <c r="E25" s="44"/>
      <c r="F25" s="44"/>
      <c r="G25" s="44"/>
      <c r="H25" s="44"/>
      <c r="I25" s="70"/>
      <c r="J25" s="44"/>
      <c r="K25" s="44"/>
      <c r="L25" s="44"/>
    </row>
  </sheetData>
  <mergeCells count="2">
    <mergeCell ref="B6:L6"/>
    <mergeCell ref="A8:H8"/>
  </mergeCells>
  <hyperlinks>
    <hyperlink ref="A25" r:id="rId1" display="© Commonwealth of Australia 2015" xr:uid="{EB3FB7F5-E29B-4BB1-A975-0463EBBE4106}"/>
    <hyperlink ref="C12" location="A124827974A" display="A124827974A" xr:uid="{066C9015-922B-46B1-A09A-2716417CC9A1}"/>
    <hyperlink ref="C13" location="A124827930X" display="A124827930X" xr:uid="{9CF20605-85CA-4A1C-82A5-76546EBBF04C}"/>
    <hyperlink ref="C14" location="A124827978K" display="A124827978K" xr:uid="{094FD327-4D67-4D2D-B10A-465E44447644}"/>
    <hyperlink ref="C15" location="A124827982A" display="A124827982A" xr:uid="{216A7111-5956-47CA-939D-EFCADC346431}"/>
    <hyperlink ref="C16" location="A124827934J" display="A124827934J" xr:uid="{300B43BF-7285-4F18-809A-C6BD6CDB9345}"/>
    <hyperlink ref="C17" location="A124827938T" display="A124827938T" xr:uid="{EDC8FD6B-6CA7-4BC9-830D-D7B4956C3E73}"/>
    <hyperlink ref="C18" location="A124827958A" display="A124827958A" xr:uid="{F4C962F6-6275-490D-8068-02C32CE84D28}"/>
    <hyperlink ref="C19" location="A124827914X" display="A124827914X" xr:uid="{160D4A1F-3282-42F4-90B1-E9A7EBA80CC4}"/>
    <hyperlink ref="C20" location="A124827986K" display="A124827986K" xr:uid="{87B18D6A-F72B-47DA-B473-73232B59A110}"/>
    <hyperlink ref="C21" location="A124827962T" display="A124827962T" xr:uid="{636EB671-B9CA-45FA-877F-A54C41DD5D4E}"/>
    <hyperlink ref="C22" location="A124827998V" display="A124827998V" xr:uid="{25DE6FFF-4CC6-4C06-89DA-97DDBBE18351}"/>
    <hyperlink ref="D12" location="A124827918J" display="A124827918J" xr:uid="{1976A053-DBF2-4FE6-86C9-A3AB18993867}"/>
    <hyperlink ref="D13" location="A124827878A" display="A124827878A" xr:uid="{CE54DAF3-57CF-48CE-A58D-950803346A3C}"/>
    <hyperlink ref="D14" location="A124827898K" display="A124827898K" xr:uid="{43560435-39D7-49DF-9AA0-BF2B77599CCD}"/>
    <hyperlink ref="D15" location="A124827942J" display="A124827942J" xr:uid="{01875A3E-3995-434C-BC42-F227E32068ED}"/>
    <hyperlink ref="D16" location="A124827902R" display="A124827902R" xr:uid="{A16B44B0-86A5-4FDA-8913-F55486DCC77E}"/>
    <hyperlink ref="D17" location="A124827946T" display="A124827946T" xr:uid="{A278AD63-3654-4236-A991-B1F4C3F70FF3}"/>
    <hyperlink ref="D18" location="A124827950J" display="A124827950J" xr:uid="{7FEFB8D7-CDBC-4DEA-9D95-99ED5C197BDC}"/>
    <hyperlink ref="D19" location="A124828002A" display="A124828002A" xr:uid="{236B5D29-3BD5-4BCB-B904-C5FB825F4FB4}"/>
    <hyperlink ref="D20" location="A124827882T" display="A124827882T" xr:uid="{878289A3-8A7A-4088-A5A1-6516CEB9789F}"/>
    <hyperlink ref="D21" location="A124827990A" display="A124827990A" xr:uid="{42B338C7-DE77-4851-85EA-248B5177A002}"/>
    <hyperlink ref="D22" location="A124827994K" display="A124827994K" xr:uid="{1FA3F94D-08BA-4A61-9FEC-B96C94FD4C16}"/>
    <hyperlink ref="E12" location="A124827886A" display="A124827886A" xr:uid="{7F9ACBE6-79D5-4B75-9176-AE6075CF5E49}"/>
    <hyperlink ref="E13" location="A124827922X" display="A124827922X" xr:uid="{501B8CA2-D350-4D4D-A62A-191FDA9BD314}"/>
    <hyperlink ref="E14" location="A124827954T" display="A124827954T" xr:uid="{81BA21A6-563B-4A2A-B876-13DA0F8617E0}"/>
    <hyperlink ref="E15" location="A124828006K" display="A124828006K" xr:uid="{FE4C7315-D9F5-44B5-9357-CCBF0F624104}"/>
    <hyperlink ref="E16" location="A124827890T" display="A124827890T" xr:uid="{C346CF8D-049A-47A7-9EEF-4DED5264541C}"/>
    <hyperlink ref="E17" location="A124827966A" display="A124827966A" xr:uid="{6B500175-0DC2-4D59-92E7-48CBE4DEBB28}"/>
    <hyperlink ref="E18" location="A124827970T" display="A124827970T" xr:uid="{120EC923-3497-4270-AB91-643A00F57D9C}"/>
    <hyperlink ref="E19" location="A124827910R" display="A124827910R" xr:uid="{4D725455-4712-4DE5-86D6-079D28653155}"/>
    <hyperlink ref="E20" location="A124827894A" display="A124827894A" xr:uid="{E0D9FFA9-E01E-4530-ACDF-8167B0DAB940}"/>
    <hyperlink ref="E21" location="A124827926J" display="A124827926J" xr:uid="{264414CA-98B2-459E-9218-A6862A159C44}"/>
    <hyperlink ref="E22" location="A124827906X" display="A124827906X" xr:uid="{CF7C59D4-5225-40EE-8018-7E29BED140EB}"/>
  </hyperlinks>
  <pageMargins left="0.74803149606299213" right="0.74803149606299213" top="0.98425196850393704" bottom="0.98425196850393704" header="0.51181102362204722" footer="0.51181102362204722"/>
  <pageSetup paperSize="8" scale="62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6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0.42578125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78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79</v>
      </c>
    </row>
    <row r="6" spans="1:13" ht="15.75" customHeight="1">
      <c r="B6" s="72" t="s">
        <v>80</v>
      </c>
      <c r="C6" s="72"/>
      <c r="D6" s="72"/>
      <c r="E6" s="72"/>
      <c r="F6" s="72"/>
      <c r="G6" s="72"/>
      <c r="H6" s="72"/>
      <c r="I6" s="72"/>
      <c r="J6" s="72"/>
      <c r="K6" s="72"/>
      <c r="L6" s="72"/>
    </row>
    <row r="8" spans="1:13" ht="15">
      <c r="D8" s="16" t="s">
        <v>82</v>
      </c>
    </row>
    <row r="9" spans="1:13" s="17" customFormat="1"/>
    <row r="10" spans="1:13" ht="22.5" customHeight="1">
      <c r="A10" s="18" t="s">
        <v>83</v>
      </c>
      <c r="B10" s="18"/>
      <c r="C10" s="18"/>
      <c r="D10" s="18" t="s">
        <v>34</v>
      </c>
      <c r="E10" s="18" t="s">
        <v>41</v>
      </c>
      <c r="F10" s="18" t="s">
        <v>38</v>
      </c>
      <c r="G10" s="18" t="s">
        <v>39</v>
      </c>
      <c r="H10" s="18" t="s">
        <v>84</v>
      </c>
      <c r="I10" s="18" t="s">
        <v>33</v>
      </c>
      <c r="J10" s="18" t="s">
        <v>35</v>
      </c>
      <c r="K10" s="18" t="s">
        <v>85</v>
      </c>
      <c r="L10" s="18" t="s">
        <v>37</v>
      </c>
    </row>
    <row r="12" spans="1:13">
      <c r="A12" s="11" t="s">
        <v>0</v>
      </c>
      <c r="D12" s="11" t="s">
        <v>43</v>
      </c>
      <c r="E12" s="19" t="s">
        <v>45</v>
      </c>
      <c r="F12" s="10">
        <v>42036</v>
      </c>
      <c r="G12" s="10">
        <v>44228</v>
      </c>
      <c r="H12" s="11">
        <v>7</v>
      </c>
      <c r="I12" s="20" t="s">
        <v>42</v>
      </c>
      <c r="J12" s="11" t="s">
        <v>44</v>
      </c>
      <c r="K12" s="11" t="s">
        <v>87</v>
      </c>
      <c r="L12" s="11">
        <v>2</v>
      </c>
    </row>
    <row r="13" spans="1:13">
      <c r="A13" s="11" t="s">
        <v>1</v>
      </c>
      <c r="D13" s="11" t="s">
        <v>43</v>
      </c>
      <c r="E13" s="19" t="s">
        <v>46</v>
      </c>
      <c r="F13" s="10">
        <v>42036</v>
      </c>
      <c r="G13" s="10">
        <v>44228</v>
      </c>
      <c r="H13" s="11">
        <v>7</v>
      </c>
      <c r="I13" s="20" t="s">
        <v>42</v>
      </c>
      <c r="J13" s="11" t="s">
        <v>44</v>
      </c>
      <c r="K13" s="11" t="s">
        <v>87</v>
      </c>
      <c r="L13" s="11">
        <v>2</v>
      </c>
    </row>
    <row r="14" spans="1:13">
      <c r="A14" s="11" t="s">
        <v>2</v>
      </c>
      <c r="D14" s="11" t="s">
        <v>43</v>
      </c>
      <c r="E14" s="19" t="s">
        <v>47</v>
      </c>
      <c r="F14" s="10">
        <v>42036</v>
      </c>
      <c r="G14" s="10">
        <v>44228</v>
      </c>
      <c r="H14" s="11">
        <v>7</v>
      </c>
      <c r="I14" s="20" t="s">
        <v>42</v>
      </c>
      <c r="J14" s="11" t="s">
        <v>44</v>
      </c>
      <c r="K14" s="11" t="s">
        <v>87</v>
      </c>
      <c r="L14" s="11">
        <v>2</v>
      </c>
    </row>
    <row r="15" spans="1:13">
      <c r="A15" s="11" t="s">
        <v>3</v>
      </c>
      <c r="D15" s="11" t="s">
        <v>43</v>
      </c>
      <c r="E15" s="19" t="s">
        <v>48</v>
      </c>
      <c r="F15" s="10">
        <v>42036</v>
      </c>
      <c r="G15" s="10">
        <v>44228</v>
      </c>
      <c r="H15" s="11">
        <v>7</v>
      </c>
      <c r="I15" s="20" t="s">
        <v>42</v>
      </c>
      <c r="J15" s="11" t="s">
        <v>44</v>
      </c>
      <c r="K15" s="11" t="s">
        <v>87</v>
      </c>
      <c r="L15" s="11">
        <v>2</v>
      </c>
    </row>
    <row r="16" spans="1:13">
      <c r="A16" s="11" t="s">
        <v>4</v>
      </c>
      <c r="D16" s="11" t="s">
        <v>43</v>
      </c>
      <c r="E16" s="19" t="s">
        <v>49</v>
      </c>
      <c r="F16" s="10">
        <v>42036</v>
      </c>
      <c r="G16" s="10">
        <v>44228</v>
      </c>
      <c r="H16" s="11">
        <v>7</v>
      </c>
      <c r="I16" s="20" t="s">
        <v>42</v>
      </c>
      <c r="J16" s="11" t="s">
        <v>44</v>
      </c>
      <c r="K16" s="11" t="s">
        <v>87</v>
      </c>
      <c r="L16" s="11">
        <v>2</v>
      </c>
    </row>
    <row r="17" spans="1:12">
      <c r="A17" s="11" t="s">
        <v>5</v>
      </c>
      <c r="D17" s="11" t="s">
        <v>43</v>
      </c>
      <c r="E17" s="19" t="s">
        <v>50</v>
      </c>
      <c r="F17" s="10">
        <v>42036</v>
      </c>
      <c r="G17" s="10">
        <v>44228</v>
      </c>
      <c r="H17" s="11">
        <v>7</v>
      </c>
      <c r="I17" s="20" t="s">
        <v>42</v>
      </c>
      <c r="J17" s="11" t="s">
        <v>44</v>
      </c>
      <c r="K17" s="11" t="s">
        <v>87</v>
      </c>
      <c r="L17" s="11">
        <v>2</v>
      </c>
    </row>
    <row r="18" spans="1:12">
      <c r="A18" s="11" t="s">
        <v>6</v>
      </c>
      <c r="D18" s="11" t="s">
        <v>43</v>
      </c>
      <c r="E18" s="19" t="s">
        <v>51</v>
      </c>
      <c r="F18" s="10">
        <v>42036</v>
      </c>
      <c r="G18" s="10">
        <v>44228</v>
      </c>
      <c r="H18" s="11">
        <v>7</v>
      </c>
      <c r="I18" s="20" t="s">
        <v>42</v>
      </c>
      <c r="J18" s="11" t="s">
        <v>44</v>
      </c>
      <c r="K18" s="11" t="s">
        <v>87</v>
      </c>
      <c r="L18" s="11">
        <v>2</v>
      </c>
    </row>
    <row r="19" spans="1:12">
      <c r="A19" s="11" t="s">
        <v>7</v>
      </c>
      <c r="D19" s="11" t="s">
        <v>43</v>
      </c>
      <c r="E19" s="19" t="s">
        <v>52</v>
      </c>
      <c r="F19" s="10">
        <v>42036</v>
      </c>
      <c r="G19" s="10">
        <v>44228</v>
      </c>
      <c r="H19" s="11">
        <v>7</v>
      </c>
      <c r="I19" s="20" t="s">
        <v>42</v>
      </c>
      <c r="J19" s="11" t="s">
        <v>44</v>
      </c>
      <c r="K19" s="11" t="s">
        <v>87</v>
      </c>
      <c r="L19" s="11">
        <v>2</v>
      </c>
    </row>
    <row r="20" spans="1:12">
      <c r="A20" s="11" t="s">
        <v>8</v>
      </c>
      <c r="D20" s="11" t="s">
        <v>43</v>
      </c>
      <c r="E20" s="19" t="s">
        <v>53</v>
      </c>
      <c r="F20" s="10">
        <v>42036</v>
      </c>
      <c r="G20" s="10">
        <v>44228</v>
      </c>
      <c r="H20" s="11">
        <v>7</v>
      </c>
      <c r="I20" s="20" t="s">
        <v>42</v>
      </c>
      <c r="J20" s="11" t="s">
        <v>44</v>
      </c>
      <c r="K20" s="11" t="s">
        <v>87</v>
      </c>
      <c r="L20" s="11">
        <v>2</v>
      </c>
    </row>
    <row r="21" spans="1:12">
      <c r="A21" s="11" t="s">
        <v>9</v>
      </c>
      <c r="D21" s="11" t="s">
        <v>43</v>
      </c>
      <c r="E21" s="19" t="s">
        <v>54</v>
      </c>
      <c r="F21" s="10">
        <v>42036</v>
      </c>
      <c r="G21" s="10">
        <v>44228</v>
      </c>
      <c r="H21" s="11">
        <v>7</v>
      </c>
      <c r="I21" s="20" t="s">
        <v>42</v>
      </c>
      <c r="J21" s="11" t="s">
        <v>44</v>
      </c>
      <c r="K21" s="11" t="s">
        <v>87</v>
      </c>
      <c r="L21" s="11">
        <v>2</v>
      </c>
    </row>
    <row r="22" spans="1:12">
      <c r="A22" s="11" t="s">
        <v>10</v>
      </c>
      <c r="D22" s="11" t="s">
        <v>43</v>
      </c>
      <c r="E22" s="19" t="s">
        <v>55</v>
      </c>
      <c r="F22" s="10">
        <v>42036</v>
      </c>
      <c r="G22" s="10">
        <v>44228</v>
      </c>
      <c r="H22" s="11">
        <v>7</v>
      </c>
      <c r="I22" s="20" t="s">
        <v>42</v>
      </c>
      <c r="J22" s="11" t="s">
        <v>44</v>
      </c>
      <c r="K22" s="11" t="s">
        <v>87</v>
      </c>
      <c r="L22" s="11">
        <v>2</v>
      </c>
    </row>
    <row r="23" spans="1:12">
      <c r="A23" s="11" t="s">
        <v>11</v>
      </c>
      <c r="D23" s="11" t="s">
        <v>43</v>
      </c>
      <c r="E23" s="19" t="s">
        <v>56</v>
      </c>
      <c r="F23" s="10">
        <v>42036</v>
      </c>
      <c r="G23" s="10">
        <v>44228</v>
      </c>
      <c r="H23" s="11">
        <v>7</v>
      </c>
      <c r="I23" s="20" t="s">
        <v>42</v>
      </c>
      <c r="J23" s="11" t="s">
        <v>44</v>
      </c>
      <c r="K23" s="11" t="s">
        <v>87</v>
      </c>
      <c r="L23" s="11">
        <v>2</v>
      </c>
    </row>
    <row r="24" spans="1:12">
      <c r="A24" s="11" t="s">
        <v>12</v>
      </c>
      <c r="D24" s="11" t="s">
        <v>43</v>
      </c>
      <c r="E24" s="19" t="s">
        <v>57</v>
      </c>
      <c r="F24" s="10">
        <v>42036</v>
      </c>
      <c r="G24" s="10">
        <v>44228</v>
      </c>
      <c r="H24" s="11">
        <v>7</v>
      </c>
      <c r="I24" s="20" t="s">
        <v>42</v>
      </c>
      <c r="J24" s="11" t="s">
        <v>44</v>
      </c>
      <c r="K24" s="11" t="s">
        <v>87</v>
      </c>
      <c r="L24" s="11">
        <v>2</v>
      </c>
    </row>
    <row r="25" spans="1:12">
      <c r="A25" s="11" t="s">
        <v>13</v>
      </c>
      <c r="D25" s="11" t="s">
        <v>43</v>
      </c>
      <c r="E25" s="19" t="s">
        <v>58</v>
      </c>
      <c r="F25" s="10">
        <v>42036</v>
      </c>
      <c r="G25" s="10">
        <v>44228</v>
      </c>
      <c r="H25" s="11">
        <v>7</v>
      </c>
      <c r="I25" s="20" t="s">
        <v>42</v>
      </c>
      <c r="J25" s="11" t="s">
        <v>44</v>
      </c>
      <c r="K25" s="11" t="s">
        <v>87</v>
      </c>
      <c r="L25" s="11">
        <v>2</v>
      </c>
    </row>
    <row r="26" spans="1:12">
      <c r="A26" s="11" t="s">
        <v>14</v>
      </c>
      <c r="D26" s="11" t="s">
        <v>43</v>
      </c>
      <c r="E26" s="19" t="s">
        <v>59</v>
      </c>
      <c r="F26" s="10">
        <v>42036</v>
      </c>
      <c r="G26" s="10">
        <v>44228</v>
      </c>
      <c r="H26" s="11">
        <v>7</v>
      </c>
      <c r="I26" s="20" t="s">
        <v>42</v>
      </c>
      <c r="J26" s="11" t="s">
        <v>44</v>
      </c>
      <c r="K26" s="11" t="s">
        <v>87</v>
      </c>
      <c r="L26" s="11">
        <v>2</v>
      </c>
    </row>
    <row r="27" spans="1:12">
      <c r="A27" s="11" t="s">
        <v>15</v>
      </c>
      <c r="D27" s="11" t="s">
        <v>43</v>
      </c>
      <c r="E27" s="19" t="s">
        <v>60</v>
      </c>
      <c r="F27" s="10">
        <v>42036</v>
      </c>
      <c r="G27" s="10">
        <v>44228</v>
      </c>
      <c r="H27" s="11">
        <v>7</v>
      </c>
      <c r="I27" s="20" t="s">
        <v>42</v>
      </c>
      <c r="J27" s="11" t="s">
        <v>44</v>
      </c>
      <c r="K27" s="11" t="s">
        <v>87</v>
      </c>
      <c r="L27" s="11">
        <v>2</v>
      </c>
    </row>
    <row r="28" spans="1:12">
      <c r="A28" s="11" t="s">
        <v>16</v>
      </c>
      <c r="D28" s="11" t="s">
        <v>43</v>
      </c>
      <c r="E28" s="19" t="s">
        <v>61</v>
      </c>
      <c r="F28" s="10">
        <v>42036</v>
      </c>
      <c r="G28" s="10">
        <v>44228</v>
      </c>
      <c r="H28" s="11">
        <v>7</v>
      </c>
      <c r="I28" s="20" t="s">
        <v>42</v>
      </c>
      <c r="J28" s="11" t="s">
        <v>44</v>
      </c>
      <c r="K28" s="11" t="s">
        <v>87</v>
      </c>
      <c r="L28" s="11">
        <v>2</v>
      </c>
    </row>
    <row r="29" spans="1:12">
      <c r="A29" s="11" t="s">
        <v>17</v>
      </c>
      <c r="D29" s="11" t="s">
        <v>43</v>
      </c>
      <c r="E29" s="19" t="s">
        <v>62</v>
      </c>
      <c r="F29" s="10">
        <v>42036</v>
      </c>
      <c r="G29" s="10">
        <v>44228</v>
      </c>
      <c r="H29" s="11">
        <v>7</v>
      </c>
      <c r="I29" s="20" t="s">
        <v>42</v>
      </c>
      <c r="J29" s="11" t="s">
        <v>44</v>
      </c>
      <c r="K29" s="11" t="s">
        <v>87</v>
      </c>
      <c r="L29" s="11">
        <v>2</v>
      </c>
    </row>
    <row r="30" spans="1:12">
      <c r="A30" s="11" t="s">
        <v>18</v>
      </c>
      <c r="D30" s="11" t="s">
        <v>43</v>
      </c>
      <c r="E30" s="19" t="s">
        <v>63</v>
      </c>
      <c r="F30" s="10">
        <v>42036</v>
      </c>
      <c r="G30" s="10">
        <v>44228</v>
      </c>
      <c r="H30" s="11">
        <v>7</v>
      </c>
      <c r="I30" s="20" t="s">
        <v>42</v>
      </c>
      <c r="J30" s="11" t="s">
        <v>44</v>
      </c>
      <c r="K30" s="11" t="s">
        <v>87</v>
      </c>
      <c r="L30" s="11">
        <v>2</v>
      </c>
    </row>
    <row r="31" spans="1:12">
      <c r="A31" s="11" t="s">
        <v>19</v>
      </c>
      <c r="D31" s="11" t="s">
        <v>43</v>
      </c>
      <c r="E31" s="19" t="s">
        <v>64</v>
      </c>
      <c r="F31" s="10">
        <v>42036</v>
      </c>
      <c r="G31" s="10">
        <v>44228</v>
      </c>
      <c r="H31" s="11">
        <v>7</v>
      </c>
      <c r="I31" s="20" t="s">
        <v>42</v>
      </c>
      <c r="J31" s="11" t="s">
        <v>44</v>
      </c>
      <c r="K31" s="11" t="s">
        <v>87</v>
      </c>
      <c r="L31" s="11">
        <v>2</v>
      </c>
    </row>
    <row r="32" spans="1:12">
      <c r="A32" s="11" t="s">
        <v>20</v>
      </c>
      <c r="D32" s="11" t="s">
        <v>43</v>
      </c>
      <c r="E32" s="19" t="s">
        <v>65</v>
      </c>
      <c r="F32" s="10">
        <v>42036</v>
      </c>
      <c r="G32" s="10">
        <v>44228</v>
      </c>
      <c r="H32" s="11">
        <v>7</v>
      </c>
      <c r="I32" s="20" t="s">
        <v>42</v>
      </c>
      <c r="J32" s="11" t="s">
        <v>44</v>
      </c>
      <c r="K32" s="11" t="s">
        <v>87</v>
      </c>
      <c r="L32" s="11">
        <v>2</v>
      </c>
    </row>
    <row r="33" spans="1:12">
      <c r="A33" s="11" t="s">
        <v>21</v>
      </c>
      <c r="D33" s="11" t="s">
        <v>43</v>
      </c>
      <c r="E33" s="19" t="s">
        <v>66</v>
      </c>
      <c r="F33" s="10">
        <v>42036</v>
      </c>
      <c r="G33" s="10">
        <v>44228</v>
      </c>
      <c r="H33" s="11">
        <v>7</v>
      </c>
      <c r="I33" s="20" t="s">
        <v>42</v>
      </c>
      <c r="J33" s="11" t="s">
        <v>44</v>
      </c>
      <c r="K33" s="11" t="s">
        <v>87</v>
      </c>
      <c r="L33" s="11">
        <v>2</v>
      </c>
    </row>
    <row r="34" spans="1:12">
      <c r="A34" s="11" t="s">
        <v>22</v>
      </c>
      <c r="D34" s="11" t="s">
        <v>43</v>
      </c>
      <c r="E34" s="19" t="s">
        <v>67</v>
      </c>
      <c r="F34" s="10">
        <v>42036</v>
      </c>
      <c r="G34" s="10">
        <v>44228</v>
      </c>
      <c r="H34" s="11">
        <v>7</v>
      </c>
      <c r="I34" s="20" t="s">
        <v>42</v>
      </c>
      <c r="J34" s="11" t="s">
        <v>44</v>
      </c>
      <c r="K34" s="11" t="s">
        <v>87</v>
      </c>
      <c r="L34" s="11">
        <v>2</v>
      </c>
    </row>
    <row r="35" spans="1:12">
      <c r="A35" s="11" t="s">
        <v>23</v>
      </c>
      <c r="D35" s="11" t="s">
        <v>43</v>
      </c>
      <c r="E35" s="19" t="s">
        <v>68</v>
      </c>
      <c r="F35" s="10">
        <v>42036</v>
      </c>
      <c r="G35" s="10">
        <v>44228</v>
      </c>
      <c r="H35" s="11">
        <v>7</v>
      </c>
      <c r="I35" s="20" t="s">
        <v>42</v>
      </c>
      <c r="J35" s="11" t="s">
        <v>44</v>
      </c>
      <c r="K35" s="11" t="s">
        <v>87</v>
      </c>
      <c r="L35" s="11">
        <v>2</v>
      </c>
    </row>
    <row r="36" spans="1:12">
      <c r="A36" s="11" t="s">
        <v>24</v>
      </c>
      <c r="D36" s="11" t="s">
        <v>43</v>
      </c>
      <c r="E36" s="19" t="s">
        <v>69</v>
      </c>
      <c r="F36" s="10">
        <v>42036</v>
      </c>
      <c r="G36" s="10">
        <v>44228</v>
      </c>
      <c r="H36" s="11">
        <v>7</v>
      </c>
      <c r="I36" s="20" t="s">
        <v>42</v>
      </c>
      <c r="J36" s="11" t="s">
        <v>44</v>
      </c>
      <c r="K36" s="11" t="s">
        <v>87</v>
      </c>
      <c r="L36" s="11">
        <v>2</v>
      </c>
    </row>
    <row r="37" spans="1:12">
      <c r="A37" s="11" t="s">
        <v>25</v>
      </c>
      <c r="D37" s="11" t="s">
        <v>43</v>
      </c>
      <c r="E37" s="19" t="s">
        <v>70</v>
      </c>
      <c r="F37" s="10">
        <v>42036</v>
      </c>
      <c r="G37" s="10">
        <v>44228</v>
      </c>
      <c r="H37" s="11">
        <v>7</v>
      </c>
      <c r="I37" s="20" t="s">
        <v>42</v>
      </c>
      <c r="J37" s="11" t="s">
        <v>44</v>
      </c>
      <c r="K37" s="11" t="s">
        <v>87</v>
      </c>
      <c r="L37" s="11">
        <v>2</v>
      </c>
    </row>
    <row r="38" spans="1:12">
      <c r="A38" s="11" t="s">
        <v>26</v>
      </c>
      <c r="D38" s="11" t="s">
        <v>43</v>
      </c>
      <c r="E38" s="19" t="s">
        <v>71</v>
      </c>
      <c r="F38" s="10">
        <v>42036</v>
      </c>
      <c r="G38" s="10">
        <v>44228</v>
      </c>
      <c r="H38" s="11">
        <v>7</v>
      </c>
      <c r="I38" s="20" t="s">
        <v>42</v>
      </c>
      <c r="J38" s="11" t="s">
        <v>44</v>
      </c>
      <c r="K38" s="11" t="s">
        <v>87</v>
      </c>
      <c r="L38" s="11">
        <v>2</v>
      </c>
    </row>
    <row r="39" spans="1:12">
      <c r="A39" s="11" t="s">
        <v>27</v>
      </c>
      <c r="D39" s="11" t="s">
        <v>43</v>
      </c>
      <c r="E39" s="19" t="s">
        <v>72</v>
      </c>
      <c r="F39" s="10">
        <v>42036</v>
      </c>
      <c r="G39" s="10">
        <v>44228</v>
      </c>
      <c r="H39" s="11">
        <v>7</v>
      </c>
      <c r="I39" s="20" t="s">
        <v>42</v>
      </c>
      <c r="J39" s="11" t="s">
        <v>44</v>
      </c>
      <c r="K39" s="11" t="s">
        <v>87</v>
      </c>
      <c r="L39" s="11">
        <v>2</v>
      </c>
    </row>
    <row r="40" spans="1:12">
      <c r="A40" s="11" t="s">
        <v>28</v>
      </c>
      <c r="D40" s="11" t="s">
        <v>43</v>
      </c>
      <c r="E40" s="19" t="s">
        <v>73</v>
      </c>
      <c r="F40" s="10">
        <v>42036</v>
      </c>
      <c r="G40" s="10">
        <v>44228</v>
      </c>
      <c r="H40" s="11">
        <v>7</v>
      </c>
      <c r="I40" s="20" t="s">
        <v>42</v>
      </c>
      <c r="J40" s="11" t="s">
        <v>44</v>
      </c>
      <c r="K40" s="11" t="s">
        <v>87</v>
      </c>
      <c r="L40" s="11">
        <v>2</v>
      </c>
    </row>
    <row r="41" spans="1:12">
      <c r="A41" s="11" t="s">
        <v>29</v>
      </c>
      <c r="D41" s="11" t="s">
        <v>43</v>
      </c>
      <c r="E41" s="19" t="s">
        <v>74</v>
      </c>
      <c r="F41" s="10">
        <v>42036</v>
      </c>
      <c r="G41" s="10">
        <v>44228</v>
      </c>
      <c r="H41" s="11">
        <v>7</v>
      </c>
      <c r="I41" s="20" t="s">
        <v>42</v>
      </c>
      <c r="J41" s="11" t="s">
        <v>44</v>
      </c>
      <c r="K41" s="11" t="s">
        <v>87</v>
      </c>
      <c r="L41" s="11">
        <v>2</v>
      </c>
    </row>
    <row r="42" spans="1:12">
      <c r="A42" s="11" t="s">
        <v>30</v>
      </c>
      <c r="D42" s="11" t="s">
        <v>43</v>
      </c>
      <c r="E42" s="19" t="s">
        <v>75</v>
      </c>
      <c r="F42" s="10">
        <v>42036</v>
      </c>
      <c r="G42" s="10">
        <v>44228</v>
      </c>
      <c r="H42" s="11">
        <v>7</v>
      </c>
      <c r="I42" s="20" t="s">
        <v>42</v>
      </c>
      <c r="J42" s="11" t="s">
        <v>44</v>
      </c>
      <c r="K42" s="11" t="s">
        <v>87</v>
      </c>
      <c r="L42" s="11">
        <v>2</v>
      </c>
    </row>
    <row r="43" spans="1:12">
      <c r="A43" s="11" t="s">
        <v>31</v>
      </c>
      <c r="D43" s="11" t="s">
        <v>43</v>
      </c>
      <c r="E43" s="19" t="s">
        <v>76</v>
      </c>
      <c r="F43" s="10">
        <v>42036</v>
      </c>
      <c r="G43" s="10">
        <v>44228</v>
      </c>
      <c r="H43" s="11">
        <v>7</v>
      </c>
      <c r="I43" s="20" t="s">
        <v>42</v>
      </c>
      <c r="J43" s="11" t="s">
        <v>44</v>
      </c>
      <c r="K43" s="11" t="s">
        <v>87</v>
      </c>
      <c r="L43" s="11">
        <v>2</v>
      </c>
    </row>
    <row r="44" spans="1:12">
      <c r="A44" s="11" t="s">
        <v>32</v>
      </c>
      <c r="D44" s="11" t="s">
        <v>43</v>
      </c>
      <c r="E44" s="19" t="s">
        <v>77</v>
      </c>
      <c r="F44" s="10">
        <v>42036</v>
      </c>
      <c r="G44" s="10">
        <v>44228</v>
      </c>
      <c r="H44" s="11">
        <v>7</v>
      </c>
      <c r="I44" s="20" t="s">
        <v>42</v>
      </c>
      <c r="J44" s="11" t="s">
        <v>44</v>
      </c>
      <c r="K44" s="11" t="s">
        <v>87</v>
      </c>
      <c r="L44" s="11">
        <v>2</v>
      </c>
    </row>
    <row r="46" spans="1:12">
      <c r="A46" s="11" t="s">
        <v>86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27974A" display="A124827974A" xr:uid="{00000000-0004-0000-0000-000001000000}"/>
    <hyperlink ref="E13" location="A124827918J" display="A124827918J" xr:uid="{00000000-0004-0000-0000-000002000000}"/>
    <hyperlink ref="E14" location="A124827886A" display="A124827886A" xr:uid="{00000000-0004-0000-0000-000003000000}"/>
    <hyperlink ref="E15" location="A124827930X" display="A124827930X" xr:uid="{00000000-0004-0000-0000-000004000000}"/>
    <hyperlink ref="E16" location="A124827878A" display="A124827878A" xr:uid="{00000000-0004-0000-0000-000005000000}"/>
    <hyperlink ref="E17" location="A124827922X" display="A124827922X" xr:uid="{00000000-0004-0000-0000-000006000000}"/>
    <hyperlink ref="E18" location="A124827978K" display="A124827978K" xr:uid="{00000000-0004-0000-0000-000007000000}"/>
    <hyperlink ref="E19" location="A124827898K" display="A124827898K" xr:uid="{00000000-0004-0000-0000-000008000000}"/>
    <hyperlink ref="E20" location="A124827954T" display="A124827954T" xr:uid="{00000000-0004-0000-0000-000009000000}"/>
    <hyperlink ref="E21" location="A124827982A" display="A124827982A" xr:uid="{00000000-0004-0000-0000-00000A000000}"/>
    <hyperlink ref="E22" location="A124827942J" display="A124827942J" xr:uid="{00000000-0004-0000-0000-00000B000000}"/>
    <hyperlink ref="E23" location="A124828006K" display="A124828006K" xr:uid="{00000000-0004-0000-0000-00000C000000}"/>
    <hyperlink ref="E24" location="A124827934J" display="A124827934J" xr:uid="{00000000-0004-0000-0000-00000D000000}"/>
    <hyperlink ref="E25" location="A124827902R" display="A124827902R" xr:uid="{00000000-0004-0000-0000-00000E000000}"/>
    <hyperlink ref="E26" location="A124827890T" display="A124827890T" xr:uid="{00000000-0004-0000-0000-00000F000000}"/>
    <hyperlink ref="E27" location="A124827938T" display="A124827938T" xr:uid="{00000000-0004-0000-0000-000010000000}"/>
    <hyperlink ref="E28" location="A124827946T" display="A124827946T" xr:uid="{00000000-0004-0000-0000-000011000000}"/>
    <hyperlink ref="E29" location="A124827966A" display="A124827966A" xr:uid="{00000000-0004-0000-0000-000012000000}"/>
    <hyperlink ref="E30" location="A124827958A" display="A124827958A" xr:uid="{00000000-0004-0000-0000-000013000000}"/>
    <hyperlink ref="E31" location="A124827950J" display="A124827950J" xr:uid="{00000000-0004-0000-0000-000014000000}"/>
    <hyperlink ref="E32" location="A124827970T" display="A124827970T" xr:uid="{00000000-0004-0000-0000-000015000000}"/>
    <hyperlink ref="E33" location="A124827914X" display="A124827914X" xr:uid="{00000000-0004-0000-0000-000016000000}"/>
    <hyperlink ref="E34" location="A124828002A" display="A124828002A" xr:uid="{00000000-0004-0000-0000-000017000000}"/>
    <hyperlink ref="E35" location="A124827910R" display="A124827910R" xr:uid="{00000000-0004-0000-0000-000018000000}"/>
    <hyperlink ref="E36" location="A124827986K" display="A124827986K" xr:uid="{00000000-0004-0000-0000-000019000000}"/>
    <hyperlink ref="E37" location="A124827882T" display="A124827882T" xr:uid="{00000000-0004-0000-0000-00001A000000}"/>
    <hyperlink ref="E38" location="A124827894A" display="A124827894A" xr:uid="{00000000-0004-0000-0000-00001B000000}"/>
    <hyperlink ref="E39" location="A124827962T" display="A124827962T" xr:uid="{00000000-0004-0000-0000-00001C000000}"/>
    <hyperlink ref="E40" location="A124827990A" display="A124827990A" xr:uid="{00000000-0004-0000-0000-00001D000000}"/>
    <hyperlink ref="E41" location="A124827926J" display="A124827926J" xr:uid="{00000000-0004-0000-0000-00001E000000}"/>
    <hyperlink ref="E42" location="A124827998V" display="A124827998V" xr:uid="{00000000-0004-0000-0000-00001F000000}"/>
    <hyperlink ref="E43" location="A124827994K" display="A124827994K" xr:uid="{00000000-0004-0000-0000-000020000000}"/>
    <hyperlink ref="E44" location="A124827906X" display="A124827906X" xr:uid="{00000000-0004-0000-0000-00002100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34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</row>
    <row r="2" spans="1:34">
      <c r="A2" s="4" t="s">
        <v>33</v>
      </c>
      <c r="B2" s="7" t="s">
        <v>42</v>
      </c>
      <c r="C2" s="7" t="s">
        <v>42</v>
      </c>
      <c r="D2" s="7" t="s">
        <v>42</v>
      </c>
      <c r="E2" s="7" t="s">
        <v>42</v>
      </c>
      <c r="F2" s="7" t="s">
        <v>42</v>
      </c>
      <c r="G2" s="7" t="s">
        <v>42</v>
      </c>
      <c r="H2" s="7" t="s">
        <v>42</v>
      </c>
      <c r="I2" s="7" t="s">
        <v>42</v>
      </c>
      <c r="J2" s="7" t="s">
        <v>42</v>
      </c>
      <c r="K2" s="7" t="s">
        <v>42</v>
      </c>
      <c r="L2" s="7" t="s">
        <v>42</v>
      </c>
      <c r="M2" s="7" t="s">
        <v>42</v>
      </c>
      <c r="N2" s="7" t="s">
        <v>42</v>
      </c>
      <c r="O2" s="7" t="s">
        <v>42</v>
      </c>
      <c r="P2" s="7" t="s">
        <v>42</v>
      </c>
      <c r="Q2" s="7" t="s">
        <v>42</v>
      </c>
      <c r="R2" s="7" t="s">
        <v>42</v>
      </c>
      <c r="S2" s="7" t="s">
        <v>42</v>
      </c>
      <c r="T2" s="7" t="s">
        <v>42</v>
      </c>
      <c r="U2" s="7" t="s">
        <v>42</v>
      </c>
      <c r="V2" s="7" t="s">
        <v>42</v>
      </c>
      <c r="W2" s="7" t="s">
        <v>42</v>
      </c>
      <c r="X2" s="7" t="s">
        <v>42</v>
      </c>
      <c r="Y2" s="7" t="s">
        <v>42</v>
      </c>
      <c r="Z2" s="7" t="s">
        <v>42</v>
      </c>
      <c r="AA2" s="7" t="s">
        <v>42</v>
      </c>
      <c r="AB2" s="7" t="s">
        <v>42</v>
      </c>
      <c r="AC2" s="7" t="s">
        <v>42</v>
      </c>
      <c r="AD2" s="7" t="s">
        <v>42</v>
      </c>
      <c r="AE2" s="7" t="s">
        <v>42</v>
      </c>
      <c r="AF2" s="7" t="s">
        <v>42</v>
      </c>
      <c r="AG2" s="7" t="s">
        <v>42</v>
      </c>
      <c r="AH2" s="7" t="s">
        <v>42</v>
      </c>
    </row>
    <row r="3" spans="1:34">
      <c r="A3" s="4" t="s">
        <v>34</v>
      </c>
      <c r="B3" s="8" t="s">
        <v>43</v>
      </c>
      <c r="C3" s="8" t="s">
        <v>43</v>
      </c>
      <c r="D3" s="8" t="s">
        <v>43</v>
      </c>
      <c r="E3" s="8" t="s">
        <v>43</v>
      </c>
      <c r="F3" s="8" t="s">
        <v>43</v>
      </c>
      <c r="G3" s="8" t="s">
        <v>43</v>
      </c>
      <c r="H3" s="8" t="s">
        <v>43</v>
      </c>
      <c r="I3" s="8" t="s">
        <v>43</v>
      </c>
      <c r="J3" s="8" t="s">
        <v>43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43</v>
      </c>
      <c r="Q3" s="8" t="s">
        <v>43</v>
      </c>
      <c r="R3" s="8" t="s">
        <v>43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43</v>
      </c>
      <c r="X3" s="8" t="s">
        <v>43</v>
      </c>
      <c r="Y3" s="8" t="s">
        <v>43</v>
      </c>
      <c r="Z3" s="8" t="s">
        <v>43</v>
      </c>
      <c r="AA3" s="8" t="s">
        <v>43</v>
      </c>
      <c r="AB3" s="8" t="s">
        <v>43</v>
      </c>
      <c r="AC3" s="8" t="s">
        <v>43</v>
      </c>
      <c r="AD3" s="8" t="s">
        <v>43</v>
      </c>
      <c r="AE3" s="8" t="s">
        <v>43</v>
      </c>
      <c r="AF3" s="8" t="s">
        <v>43</v>
      </c>
      <c r="AG3" s="8" t="s">
        <v>43</v>
      </c>
      <c r="AH3" s="8" t="s">
        <v>43</v>
      </c>
    </row>
    <row r="4" spans="1:34">
      <c r="A4" s="4" t="s">
        <v>35</v>
      </c>
      <c r="B4" s="8" t="s">
        <v>44</v>
      </c>
      <c r="C4" s="8" t="s">
        <v>44</v>
      </c>
      <c r="D4" s="8" t="s">
        <v>44</v>
      </c>
      <c r="E4" s="8" t="s">
        <v>44</v>
      </c>
      <c r="F4" s="8" t="s">
        <v>44</v>
      </c>
      <c r="G4" s="8" t="s">
        <v>44</v>
      </c>
      <c r="H4" s="8" t="s">
        <v>44</v>
      </c>
      <c r="I4" s="8" t="s">
        <v>44</v>
      </c>
      <c r="J4" s="8" t="s">
        <v>44</v>
      </c>
      <c r="K4" s="8" t="s">
        <v>44</v>
      </c>
      <c r="L4" s="8" t="s">
        <v>44</v>
      </c>
      <c r="M4" s="8" t="s">
        <v>44</v>
      </c>
      <c r="N4" s="8" t="s">
        <v>44</v>
      </c>
      <c r="O4" s="8" t="s">
        <v>44</v>
      </c>
      <c r="P4" s="8" t="s">
        <v>44</v>
      </c>
      <c r="Q4" s="8" t="s">
        <v>44</v>
      </c>
      <c r="R4" s="8" t="s">
        <v>44</v>
      </c>
      <c r="S4" s="8" t="s">
        <v>44</v>
      </c>
      <c r="T4" s="8" t="s">
        <v>44</v>
      </c>
      <c r="U4" s="8" t="s">
        <v>44</v>
      </c>
      <c r="V4" s="8" t="s">
        <v>44</v>
      </c>
      <c r="W4" s="8" t="s">
        <v>44</v>
      </c>
      <c r="X4" s="8" t="s">
        <v>44</v>
      </c>
      <c r="Y4" s="8" t="s">
        <v>44</v>
      </c>
      <c r="Z4" s="8" t="s">
        <v>44</v>
      </c>
      <c r="AA4" s="8" t="s">
        <v>44</v>
      </c>
      <c r="AB4" s="8" t="s">
        <v>44</v>
      </c>
      <c r="AC4" s="8" t="s">
        <v>44</v>
      </c>
      <c r="AD4" s="8" t="s">
        <v>44</v>
      </c>
      <c r="AE4" s="8" t="s">
        <v>44</v>
      </c>
      <c r="AF4" s="8" t="s">
        <v>44</v>
      </c>
      <c r="AG4" s="8" t="s">
        <v>44</v>
      </c>
      <c r="AH4" s="8" t="s">
        <v>44</v>
      </c>
    </row>
    <row r="5" spans="1:34">
      <c r="A5" s="4" t="s">
        <v>36</v>
      </c>
      <c r="B5" s="8" t="s">
        <v>87</v>
      </c>
      <c r="C5" s="8" t="s">
        <v>87</v>
      </c>
      <c r="D5" s="8" t="s">
        <v>87</v>
      </c>
      <c r="E5" s="8" t="s">
        <v>87</v>
      </c>
      <c r="F5" s="8" t="s">
        <v>87</v>
      </c>
      <c r="G5" s="8" t="s">
        <v>87</v>
      </c>
      <c r="H5" s="8" t="s">
        <v>87</v>
      </c>
      <c r="I5" s="8" t="s">
        <v>87</v>
      </c>
      <c r="J5" s="8" t="s">
        <v>87</v>
      </c>
      <c r="K5" s="8" t="s">
        <v>87</v>
      </c>
      <c r="L5" s="8" t="s">
        <v>87</v>
      </c>
      <c r="M5" s="8" t="s">
        <v>87</v>
      </c>
      <c r="N5" s="8" t="s">
        <v>87</v>
      </c>
      <c r="O5" s="8" t="s">
        <v>87</v>
      </c>
      <c r="P5" s="8" t="s">
        <v>87</v>
      </c>
      <c r="Q5" s="8" t="s">
        <v>87</v>
      </c>
      <c r="R5" s="8" t="s">
        <v>87</v>
      </c>
      <c r="S5" s="8" t="s">
        <v>87</v>
      </c>
      <c r="T5" s="8" t="s">
        <v>87</v>
      </c>
      <c r="U5" s="8" t="s">
        <v>87</v>
      </c>
      <c r="V5" s="8" t="s">
        <v>87</v>
      </c>
      <c r="W5" s="8" t="s">
        <v>87</v>
      </c>
      <c r="X5" s="8" t="s">
        <v>87</v>
      </c>
      <c r="Y5" s="8" t="s">
        <v>87</v>
      </c>
      <c r="Z5" s="8" t="s">
        <v>87</v>
      </c>
      <c r="AA5" s="8" t="s">
        <v>87</v>
      </c>
      <c r="AB5" s="8" t="s">
        <v>87</v>
      </c>
      <c r="AC5" s="8" t="s">
        <v>87</v>
      </c>
      <c r="AD5" s="8" t="s">
        <v>87</v>
      </c>
      <c r="AE5" s="8" t="s">
        <v>87</v>
      </c>
      <c r="AF5" s="8" t="s">
        <v>87</v>
      </c>
      <c r="AG5" s="8" t="s">
        <v>87</v>
      </c>
      <c r="AH5" s="8" t="s">
        <v>87</v>
      </c>
    </row>
    <row r="6" spans="1:34">
      <c r="A6" s="4" t="s">
        <v>37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</row>
    <row r="7" spans="1:34" s="6" customFormat="1">
      <c r="A7" s="5" t="s">
        <v>38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</row>
    <row r="8" spans="1:34" s="6" customFormat="1">
      <c r="A8" s="5" t="s">
        <v>39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</row>
    <row r="9" spans="1:34">
      <c r="A9" s="4" t="s">
        <v>40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</row>
    <row r="10" spans="1:34">
      <c r="A10" s="4" t="s">
        <v>41</v>
      </c>
      <c r="B10" s="8" t="s">
        <v>45</v>
      </c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8" t="s">
        <v>51</v>
      </c>
      <c r="I10" s="8" t="s">
        <v>52</v>
      </c>
      <c r="J10" s="8" t="s">
        <v>53</v>
      </c>
      <c r="K10" s="8" t="s">
        <v>54</v>
      </c>
      <c r="L10" s="8" t="s">
        <v>55</v>
      </c>
      <c r="M10" s="8" t="s">
        <v>56</v>
      </c>
      <c r="N10" s="8" t="s">
        <v>57</v>
      </c>
      <c r="O10" s="8" t="s">
        <v>58</v>
      </c>
      <c r="P10" s="8" t="s">
        <v>59</v>
      </c>
      <c r="Q10" s="8" t="s">
        <v>60</v>
      </c>
      <c r="R10" s="8" t="s">
        <v>61</v>
      </c>
      <c r="S10" s="8" t="s">
        <v>62</v>
      </c>
      <c r="T10" s="8" t="s">
        <v>63</v>
      </c>
      <c r="U10" s="8" t="s">
        <v>64</v>
      </c>
      <c r="V10" s="8" t="s">
        <v>65</v>
      </c>
      <c r="W10" s="8" t="s">
        <v>66</v>
      </c>
      <c r="X10" s="8" t="s">
        <v>67</v>
      </c>
      <c r="Y10" s="8" t="s">
        <v>68</v>
      </c>
      <c r="Z10" s="8" t="s">
        <v>69</v>
      </c>
      <c r="AA10" s="8" t="s">
        <v>70</v>
      </c>
      <c r="AB10" s="8" t="s">
        <v>71</v>
      </c>
      <c r="AC10" s="8" t="s">
        <v>72</v>
      </c>
      <c r="AD10" s="8" t="s">
        <v>73</v>
      </c>
      <c r="AE10" s="8" t="s">
        <v>74</v>
      </c>
      <c r="AF10" s="8" t="s">
        <v>75</v>
      </c>
      <c r="AG10" s="8" t="s">
        <v>76</v>
      </c>
      <c r="AH10" s="8" t="s">
        <v>77</v>
      </c>
    </row>
    <row r="11" spans="1:34">
      <c r="A11" s="10">
        <v>42036</v>
      </c>
      <c r="B11" s="9">
        <v>11661.694</v>
      </c>
      <c r="C11" s="9">
        <v>6292.223</v>
      </c>
      <c r="D11" s="9">
        <v>5369.4709999999995</v>
      </c>
      <c r="E11" s="9">
        <v>8090.299</v>
      </c>
      <c r="F11" s="9">
        <v>5206.9920000000002</v>
      </c>
      <c r="G11" s="9">
        <v>2883.3069999999998</v>
      </c>
      <c r="H11" s="9">
        <v>6980.3559999999998</v>
      </c>
      <c r="I11" s="9">
        <v>4540.5190000000002</v>
      </c>
      <c r="J11" s="9">
        <v>2439.837</v>
      </c>
      <c r="K11" s="9">
        <v>1109.943</v>
      </c>
      <c r="L11" s="9">
        <v>666.47299999999996</v>
      </c>
      <c r="M11" s="9">
        <v>443.47</v>
      </c>
      <c r="N11" s="9">
        <v>1037.3420000000001</v>
      </c>
      <c r="O11" s="9">
        <v>610.76099999999997</v>
      </c>
      <c r="P11" s="9">
        <v>426.58199999999999</v>
      </c>
      <c r="Q11" s="9">
        <v>72.600999999999999</v>
      </c>
      <c r="R11" s="9">
        <v>55.712000000000003</v>
      </c>
      <c r="S11" s="9">
        <v>16.888999999999999</v>
      </c>
      <c r="T11" s="9">
        <v>3571.3939999999998</v>
      </c>
      <c r="U11" s="9">
        <v>1085.23</v>
      </c>
      <c r="V11" s="9">
        <v>2486.1640000000002</v>
      </c>
      <c r="W11" s="9">
        <v>2590.7020000000002</v>
      </c>
      <c r="X11" s="9">
        <v>706.92600000000004</v>
      </c>
      <c r="Y11" s="9">
        <v>1883.7760000000001</v>
      </c>
      <c r="Z11" s="9">
        <v>980.69299999999998</v>
      </c>
      <c r="AA11" s="9">
        <v>378.30500000000001</v>
      </c>
      <c r="AB11" s="9">
        <v>602.38800000000003</v>
      </c>
      <c r="AC11" s="9">
        <v>456.45699999999999</v>
      </c>
      <c r="AD11" s="9">
        <v>134.285</v>
      </c>
      <c r="AE11" s="9">
        <v>322.17200000000003</v>
      </c>
      <c r="AF11" s="9">
        <v>524.23500000000001</v>
      </c>
      <c r="AG11" s="9">
        <v>244.01900000000001</v>
      </c>
      <c r="AH11" s="9">
        <v>280.21600000000001</v>
      </c>
    </row>
    <row r="12" spans="1:34">
      <c r="A12" s="10">
        <v>42401</v>
      </c>
      <c r="B12" s="9">
        <v>11909.587</v>
      </c>
      <c r="C12" s="9">
        <v>6373.7330000000002</v>
      </c>
      <c r="D12" s="9">
        <v>5535.8530000000001</v>
      </c>
      <c r="E12" s="9">
        <v>8207.8089999999993</v>
      </c>
      <c r="F12" s="9">
        <v>5222.3779999999997</v>
      </c>
      <c r="G12" s="9">
        <v>2985.431</v>
      </c>
      <c r="H12" s="9">
        <v>7146.5749999999998</v>
      </c>
      <c r="I12" s="9">
        <v>4600.9120000000003</v>
      </c>
      <c r="J12" s="9">
        <v>2545.663</v>
      </c>
      <c r="K12" s="9">
        <v>1061.2339999999999</v>
      </c>
      <c r="L12" s="9">
        <v>621.46600000000001</v>
      </c>
      <c r="M12" s="9">
        <v>439.76900000000001</v>
      </c>
      <c r="N12" s="9">
        <v>987.81399999999996</v>
      </c>
      <c r="O12" s="9">
        <v>567.99699999999996</v>
      </c>
      <c r="P12" s="9">
        <v>419.81700000000001</v>
      </c>
      <c r="Q12" s="9">
        <v>73.42</v>
      </c>
      <c r="R12" s="9">
        <v>53.468000000000004</v>
      </c>
      <c r="S12" s="9">
        <v>19.952000000000002</v>
      </c>
      <c r="T12" s="9">
        <v>3701.7779999999998</v>
      </c>
      <c r="U12" s="9">
        <v>1151.356</v>
      </c>
      <c r="V12" s="9">
        <v>2550.422</v>
      </c>
      <c r="W12" s="9">
        <v>2723.3330000000001</v>
      </c>
      <c r="X12" s="9">
        <v>762.70500000000004</v>
      </c>
      <c r="Y12" s="9">
        <v>1960.6279999999999</v>
      </c>
      <c r="Z12" s="9">
        <v>978.44500000000005</v>
      </c>
      <c r="AA12" s="9">
        <v>388.65</v>
      </c>
      <c r="AB12" s="9">
        <v>589.79399999999998</v>
      </c>
      <c r="AC12" s="9">
        <v>465.50799999999998</v>
      </c>
      <c r="AD12" s="9">
        <v>151.58600000000001</v>
      </c>
      <c r="AE12" s="9">
        <v>313.92200000000003</v>
      </c>
      <c r="AF12" s="9">
        <v>512.93700000000001</v>
      </c>
      <c r="AG12" s="9">
        <v>237.065</v>
      </c>
      <c r="AH12" s="9">
        <v>275.87200000000001</v>
      </c>
    </row>
    <row r="13" spans="1:34">
      <c r="A13" s="10">
        <v>42767</v>
      </c>
      <c r="B13" s="9">
        <v>12037.361000000001</v>
      </c>
      <c r="C13" s="9">
        <v>6436.5039999999999</v>
      </c>
      <c r="D13" s="9">
        <v>5600.8580000000002</v>
      </c>
      <c r="E13" s="9">
        <v>8206.85</v>
      </c>
      <c r="F13" s="9">
        <v>5247.8059999999996</v>
      </c>
      <c r="G13" s="9">
        <v>2959.0439999999999</v>
      </c>
      <c r="H13" s="9">
        <v>7071.9290000000001</v>
      </c>
      <c r="I13" s="9">
        <v>4580.8549999999996</v>
      </c>
      <c r="J13" s="9">
        <v>2491.0740000000001</v>
      </c>
      <c r="K13" s="9">
        <v>1134.92</v>
      </c>
      <c r="L13" s="9">
        <v>666.95</v>
      </c>
      <c r="M13" s="9">
        <v>467.97</v>
      </c>
      <c r="N13" s="9">
        <v>1046.9939999999999</v>
      </c>
      <c r="O13" s="9">
        <v>606.00199999999995</v>
      </c>
      <c r="P13" s="9">
        <v>440.99099999999999</v>
      </c>
      <c r="Q13" s="9">
        <v>87.927000000000007</v>
      </c>
      <c r="R13" s="9">
        <v>60.948</v>
      </c>
      <c r="S13" s="9">
        <v>26.978999999999999</v>
      </c>
      <c r="T13" s="9">
        <v>3830.5120000000002</v>
      </c>
      <c r="U13" s="9">
        <v>1188.6980000000001</v>
      </c>
      <c r="V13" s="9">
        <v>2641.8139999999999</v>
      </c>
      <c r="W13" s="9">
        <v>2768.067</v>
      </c>
      <c r="X13" s="9">
        <v>773.86699999999996</v>
      </c>
      <c r="Y13" s="9">
        <v>1994.2</v>
      </c>
      <c r="Z13" s="9">
        <v>1062.4449999999999</v>
      </c>
      <c r="AA13" s="9">
        <v>414.83100000000002</v>
      </c>
      <c r="AB13" s="9">
        <v>647.61400000000003</v>
      </c>
      <c r="AC13" s="9">
        <v>504.36799999999999</v>
      </c>
      <c r="AD13" s="9">
        <v>152.74100000000001</v>
      </c>
      <c r="AE13" s="9">
        <v>351.62700000000001</v>
      </c>
      <c r="AF13" s="9">
        <v>558.077</v>
      </c>
      <c r="AG13" s="9">
        <v>262.08999999999997</v>
      </c>
      <c r="AH13" s="9">
        <v>295.98599999999999</v>
      </c>
    </row>
    <row r="14" spans="1:34">
      <c r="A14" s="10">
        <v>43132</v>
      </c>
      <c r="B14" s="9">
        <v>12457.397999999999</v>
      </c>
      <c r="C14" s="9">
        <v>6612.6490000000003</v>
      </c>
      <c r="D14" s="9">
        <v>5844.7489999999998</v>
      </c>
      <c r="E14" s="9">
        <v>8562.1329999999998</v>
      </c>
      <c r="F14" s="9">
        <v>5404.9359999999997</v>
      </c>
      <c r="G14" s="9">
        <v>3157.1970000000001</v>
      </c>
      <c r="H14" s="9">
        <v>7383.8909999999996</v>
      </c>
      <c r="I14" s="9">
        <v>4711.7470000000003</v>
      </c>
      <c r="J14" s="9">
        <v>2672.1439999999998</v>
      </c>
      <c r="K14" s="9">
        <v>1178.242</v>
      </c>
      <c r="L14" s="9">
        <v>693.18899999999996</v>
      </c>
      <c r="M14" s="9">
        <v>485.053</v>
      </c>
      <c r="N14" s="9">
        <v>1096.664</v>
      </c>
      <c r="O14" s="9">
        <v>628.69500000000005</v>
      </c>
      <c r="P14" s="9">
        <v>467.96899999999999</v>
      </c>
      <c r="Q14" s="9">
        <v>81.578000000000003</v>
      </c>
      <c r="R14" s="9">
        <v>64.494</v>
      </c>
      <c r="S14" s="9">
        <v>17.084</v>
      </c>
      <c r="T14" s="9">
        <v>3895.2649999999999</v>
      </c>
      <c r="U14" s="9">
        <v>1207.713</v>
      </c>
      <c r="V14" s="9">
        <v>2687.5520000000001</v>
      </c>
      <c r="W14" s="9">
        <v>2854.3519999999999</v>
      </c>
      <c r="X14" s="9">
        <v>801.58100000000002</v>
      </c>
      <c r="Y14" s="9">
        <v>2052.77</v>
      </c>
      <c r="Z14" s="9">
        <v>1040.913</v>
      </c>
      <c r="AA14" s="9">
        <v>406.13099999999997</v>
      </c>
      <c r="AB14" s="9">
        <v>634.78200000000004</v>
      </c>
      <c r="AC14" s="9">
        <v>499.34500000000003</v>
      </c>
      <c r="AD14" s="9">
        <v>165.41399999999999</v>
      </c>
      <c r="AE14" s="9">
        <v>333.93099999999998</v>
      </c>
      <c r="AF14" s="9">
        <v>541.56799999999998</v>
      </c>
      <c r="AG14" s="9">
        <v>240.71799999999999</v>
      </c>
      <c r="AH14" s="9">
        <v>300.851</v>
      </c>
    </row>
    <row r="15" spans="1:34">
      <c r="A15" s="10">
        <v>43497</v>
      </c>
      <c r="B15" s="9">
        <v>12729.348</v>
      </c>
      <c r="C15" s="9">
        <v>6741.9849999999997</v>
      </c>
      <c r="D15" s="9">
        <v>5987.3630000000003</v>
      </c>
      <c r="E15" s="9">
        <v>8756.098</v>
      </c>
      <c r="F15" s="9">
        <v>5499.78</v>
      </c>
      <c r="G15" s="9">
        <v>3256.3180000000002</v>
      </c>
      <c r="H15" s="9">
        <v>7576.4160000000002</v>
      </c>
      <c r="I15" s="9">
        <v>4816.3360000000002</v>
      </c>
      <c r="J15" s="9">
        <v>2760.08</v>
      </c>
      <c r="K15" s="9">
        <v>1179.682</v>
      </c>
      <c r="L15" s="9">
        <v>683.44399999999996</v>
      </c>
      <c r="M15" s="9">
        <v>496.238</v>
      </c>
      <c r="N15" s="9">
        <v>1097.913</v>
      </c>
      <c r="O15" s="9">
        <v>625.17399999999998</v>
      </c>
      <c r="P15" s="9">
        <v>472.73899999999998</v>
      </c>
      <c r="Q15" s="9">
        <v>81.769000000000005</v>
      </c>
      <c r="R15" s="9">
        <v>58.27</v>
      </c>
      <c r="S15" s="9">
        <v>23.498999999999999</v>
      </c>
      <c r="T15" s="9">
        <v>3973.25</v>
      </c>
      <c r="U15" s="9">
        <v>1242.2049999999999</v>
      </c>
      <c r="V15" s="9">
        <v>2731.0450000000001</v>
      </c>
      <c r="W15" s="9">
        <v>2976.06</v>
      </c>
      <c r="X15" s="9">
        <v>853.92700000000002</v>
      </c>
      <c r="Y15" s="9">
        <v>2122.1329999999998</v>
      </c>
      <c r="Z15" s="9">
        <v>997.19</v>
      </c>
      <c r="AA15" s="9">
        <v>388.27699999999999</v>
      </c>
      <c r="AB15" s="9">
        <v>608.91300000000001</v>
      </c>
      <c r="AC15" s="9">
        <v>482.45299999999997</v>
      </c>
      <c r="AD15" s="9">
        <v>155.73699999999999</v>
      </c>
      <c r="AE15" s="9">
        <v>326.71600000000001</v>
      </c>
      <c r="AF15" s="9">
        <v>514.73699999999997</v>
      </c>
      <c r="AG15" s="9">
        <v>232.54</v>
      </c>
      <c r="AH15" s="9">
        <v>282.197</v>
      </c>
    </row>
    <row r="16" spans="1:34">
      <c r="A16" s="10">
        <v>43862</v>
      </c>
      <c r="B16" s="9">
        <v>12979.869000000001</v>
      </c>
      <c r="C16" s="9">
        <v>6826.8249999999998</v>
      </c>
      <c r="D16" s="9">
        <v>6153.0429999999997</v>
      </c>
      <c r="E16" s="9">
        <v>8902.2199999999993</v>
      </c>
      <c r="F16" s="9">
        <v>5544.83</v>
      </c>
      <c r="G16" s="9">
        <v>3357.39</v>
      </c>
      <c r="H16" s="9">
        <v>7593.0730000000003</v>
      </c>
      <c r="I16" s="9">
        <v>4759.6859999999997</v>
      </c>
      <c r="J16" s="9">
        <v>2833.3870000000002</v>
      </c>
      <c r="K16" s="9">
        <v>1309.1469999999999</v>
      </c>
      <c r="L16" s="9">
        <v>785.14400000000001</v>
      </c>
      <c r="M16" s="9">
        <v>524.00300000000004</v>
      </c>
      <c r="N16" s="9">
        <v>1215.9469999999999</v>
      </c>
      <c r="O16" s="9">
        <v>710.80600000000004</v>
      </c>
      <c r="P16" s="9">
        <v>505.14</v>
      </c>
      <c r="Q16" s="9">
        <v>93.200999999999993</v>
      </c>
      <c r="R16" s="9">
        <v>74.337999999999994</v>
      </c>
      <c r="S16" s="9">
        <v>18.863</v>
      </c>
      <c r="T16" s="9">
        <v>4077.6489999999999</v>
      </c>
      <c r="U16" s="9">
        <v>1281.9949999999999</v>
      </c>
      <c r="V16" s="9">
        <v>2795.654</v>
      </c>
      <c r="W16" s="9">
        <v>2991.3359999999998</v>
      </c>
      <c r="X16" s="9">
        <v>874.52200000000005</v>
      </c>
      <c r="Y16" s="9">
        <v>2116.8139999999999</v>
      </c>
      <c r="Z16" s="9">
        <v>1086.3130000000001</v>
      </c>
      <c r="AA16" s="9">
        <v>407.47300000000001</v>
      </c>
      <c r="AB16" s="9">
        <v>678.84</v>
      </c>
      <c r="AC16" s="9">
        <v>527.26599999999996</v>
      </c>
      <c r="AD16" s="9">
        <v>162.321</v>
      </c>
      <c r="AE16" s="9">
        <v>364.94499999999999</v>
      </c>
      <c r="AF16" s="9">
        <v>559.04700000000003</v>
      </c>
      <c r="AG16" s="9">
        <v>245.15199999999999</v>
      </c>
      <c r="AH16" s="9">
        <v>313.89499999999998</v>
      </c>
    </row>
    <row r="17" spans="1:34">
      <c r="A17" s="10">
        <v>44228</v>
      </c>
      <c r="B17" s="9">
        <v>12964.626</v>
      </c>
      <c r="C17" s="9">
        <v>6806.9579999999996</v>
      </c>
      <c r="D17" s="9">
        <v>6157.6670000000004</v>
      </c>
      <c r="E17" s="9">
        <v>8893.0310000000009</v>
      </c>
      <c r="F17" s="9">
        <v>5492.2479999999996</v>
      </c>
      <c r="G17" s="9">
        <v>3400.7829999999999</v>
      </c>
      <c r="H17" s="9">
        <v>7639.7560000000003</v>
      </c>
      <c r="I17" s="9">
        <v>4735.9279999999999</v>
      </c>
      <c r="J17" s="9">
        <v>2903.8270000000002</v>
      </c>
      <c r="K17" s="9">
        <v>1253.2750000000001</v>
      </c>
      <c r="L17" s="9">
        <v>756.31899999999996</v>
      </c>
      <c r="M17" s="9">
        <v>496.95600000000002</v>
      </c>
      <c r="N17" s="9">
        <v>1095.914</v>
      </c>
      <c r="O17" s="9">
        <v>643.49099999999999</v>
      </c>
      <c r="P17" s="9">
        <v>452.423</v>
      </c>
      <c r="Q17" s="9">
        <v>157.36099999999999</v>
      </c>
      <c r="R17" s="9">
        <v>112.828</v>
      </c>
      <c r="S17" s="9">
        <v>44.533000000000001</v>
      </c>
      <c r="T17" s="9">
        <v>4071.5940000000001</v>
      </c>
      <c r="U17" s="9">
        <v>1314.711</v>
      </c>
      <c r="V17" s="9">
        <v>2756.884</v>
      </c>
      <c r="W17" s="9">
        <v>3059.3440000000001</v>
      </c>
      <c r="X17" s="9">
        <v>892.53899999999999</v>
      </c>
      <c r="Y17" s="9">
        <v>2166.8040000000001</v>
      </c>
      <c r="Z17" s="9">
        <v>1012.251</v>
      </c>
      <c r="AA17" s="9">
        <v>422.17099999999999</v>
      </c>
      <c r="AB17" s="9">
        <v>590.07899999999995</v>
      </c>
      <c r="AC17" s="9">
        <v>470.80399999999997</v>
      </c>
      <c r="AD17" s="9">
        <v>146.57300000000001</v>
      </c>
      <c r="AE17" s="9">
        <v>324.23099999999999</v>
      </c>
      <c r="AF17" s="9">
        <v>541.44600000000003</v>
      </c>
      <c r="AG17" s="9">
        <v>275.59800000000001</v>
      </c>
      <c r="AH17" s="9">
        <v>265.84800000000001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101</vt:i4>
      </vt:variant>
    </vt:vector>
  </HeadingPairs>
  <TitlesOfParts>
    <vt:vector size="106" baseType="lpstr">
      <vt:lpstr>Contents</vt:lpstr>
      <vt:lpstr>Table 2.1</vt:lpstr>
      <vt:lpstr>Table 2.2</vt:lpstr>
      <vt:lpstr>Index</vt:lpstr>
      <vt:lpstr>Data1</vt:lpstr>
      <vt:lpstr>A124827878A</vt:lpstr>
      <vt:lpstr>A124827878A_Data</vt:lpstr>
      <vt:lpstr>A124827878A_Latest</vt:lpstr>
      <vt:lpstr>A124827882T</vt:lpstr>
      <vt:lpstr>A124827882T_Data</vt:lpstr>
      <vt:lpstr>A124827882T_Latest</vt:lpstr>
      <vt:lpstr>A124827886A</vt:lpstr>
      <vt:lpstr>A124827886A_Data</vt:lpstr>
      <vt:lpstr>A124827886A_Latest</vt:lpstr>
      <vt:lpstr>A124827890T</vt:lpstr>
      <vt:lpstr>A124827890T_Data</vt:lpstr>
      <vt:lpstr>A124827890T_Latest</vt:lpstr>
      <vt:lpstr>A124827894A</vt:lpstr>
      <vt:lpstr>A124827894A_Data</vt:lpstr>
      <vt:lpstr>A124827894A_Latest</vt:lpstr>
      <vt:lpstr>A124827898K</vt:lpstr>
      <vt:lpstr>A124827898K_Data</vt:lpstr>
      <vt:lpstr>A124827898K_Latest</vt:lpstr>
      <vt:lpstr>A124827902R</vt:lpstr>
      <vt:lpstr>A124827902R_Data</vt:lpstr>
      <vt:lpstr>A124827902R_Latest</vt:lpstr>
      <vt:lpstr>A124827906X</vt:lpstr>
      <vt:lpstr>A124827906X_Data</vt:lpstr>
      <vt:lpstr>A124827906X_Latest</vt:lpstr>
      <vt:lpstr>A124827910R</vt:lpstr>
      <vt:lpstr>A124827910R_Data</vt:lpstr>
      <vt:lpstr>A124827910R_Latest</vt:lpstr>
      <vt:lpstr>A124827914X</vt:lpstr>
      <vt:lpstr>A124827914X_Data</vt:lpstr>
      <vt:lpstr>A124827914X_Latest</vt:lpstr>
      <vt:lpstr>A124827918J</vt:lpstr>
      <vt:lpstr>A124827918J_Data</vt:lpstr>
      <vt:lpstr>A124827918J_Latest</vt:lpstr>
      <vt:lpstr>A124827922X</vt:lpstr>
      <vt:lpstr>A124827922X_Data</vt:lpstr>
      <vt:lpstr>A124827922X_Latest</vt:lpstr>
      <vt:lpstr>A124827926J</vt:lpstr>
      <vt:lpstr>A124827926J_Data</vt:lpstr>
      <vt:lpstr>A124827926J_Latest</vt:lpstr>
      <vt:lpstr>A124827930X</vt:lpstr>
      <vt:lpstr>A124827930X_Data</vt:lpstr>
      <vt:lpstr>A124827930X_Latest</vt:lpstr>
      <vt:lpstr>A124827934J</vt:lpstr>
      <vt:lpstr>A124827934J_Data</vt:lpstr>
      <vt:lpstr>A124827934J_Latest</vt:lpstr>
      <vt:lpstr>A124827938T</vt:lpstr>
      <vt:lpstr>A124827938T_Data</vt:lpstr>
      <vt:lpstr>A124827938T_Latest</vt:lpstr>
      <vt:lpstr>A124827942J</vt:lpstr>
      <vt:lpstr>A124827942J_Data</vt:lpstr>
      <vt:lpstr>A124827942J_Latest</vt:lpstr>
      <vt:lpstr>A124827946T</vt:lpstr>
      <vt:lpstr>A124827946T_Data</vt:lpstr>
      <vt:lpstr>A124827946T_Latest</vt:lpstr>
      <vt:lpstr>A124827950J</vt:lpstr>
      <vt:lpstr>A124827950J_Data</vt:lpstr>
      <vt:lpstr>A124827950J_Latest</vt:lpstr>
      <vt:lpstr>A124827954T</vt:lpstr>
      <vt:lpstr>A124827954T_Data</vt:lpstr>
      <vt:lpstr>A124827954T_Latest</vt:lpstr>
      <vt:lpstr>A124827958A</vt:lpstr>
      <vt:lpstr>A124827958A_Data</vt:lpstr>
      <vt:lpstr>A124827958A_Latest</vt:lpstr>
      <vt:lpstr>A124827962T</vt:lpstr>
      <vt:lpstr>A124827962T_Data</vt:lpstr>
      <vt:lpstr>A124827962T_Latest</vt:lpstr>
      <vt:lpstr>A124827966A</vt:lpstr>
      <vt:lpstr>A124827966A_Data</vt:lpstr>
      <vt:lpstr>A124827966A_Latest</vt:lpstr>
      <vt:lpstr>A124827970T</vt:lpstr>
      <vt:lpstr>A124827970T_Data</vt:lpstr>
      <vt:lpstr>A124827970T_Latest</vt:lpstr>
      <vt:lpstr>A124827974A</vt:lpstr>
      <vt:lpstr>A124827974A_Data</vt:lpstr>
      <vt:lpstr>A124827974A_Latest</vt:lpstr>
      <vt:lpstr>A124827978K</vt:lpstr>
      <vt:lpstr>A124827978K_Data</vt:lpstr>
      <vt:lpstr>A124827978K_Latest</vt:lpstr>
      <vt:lpstr>A124827982A</vt:lpstr>
      <vt:lpstr>A124827982A_Data</vt:lpstr>
      <vt:lpstr>A124827982A_Latest</vt:lpstr>
      <vt:lpstr>A124827986K</vt:lpstr>
      <vt:lpstr>A124827986K_Data</vt:lpstr>
      <vt:lpstr>A124827986K_Latest</vt:lpstr>
      <vt:lpstr>A124827990A</vt:lpstr>
      <vt:lpstr>A124827990A_Data</vt:lpstr>
      <vt:lpstr>A124827990A_Latest</vt:lpstr>
      <vt:lpstr>A124827994K</vt:lpstr>
      <vt:lpstr>A124827994K_Data</vt:lpstr>
      <vt:lpstr>A124827994K_Latest</vt:lpstr>
      <vt:lpstr>A124827998V</vt:lpstr>
      <vt:lpstr>A124827998V_Data</vt:lpstr>
      <vt:lpstr>A124827998V_Latest</vt:lpstr>
      <vt:lpstr>A124828002A</vt:lpstr>
      <vt:lpstr>A124828002A_Data</vt:lpstr>
      <vt:lpstr>A124828002A_Latest</vt:lpstr>
      <vt:lpstr>A124828006K</vt:lpstr>
      <vt:lpstr>A124828006K_Data</vt:lpstr>
      <vt:lpstr>A124828006K_Latest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Melissa Beeton</cp:lastModifiedBy>
  <dcterms:created xsi:type="dcterms:W3CDTF">2021-05-25T01:01:06Z</dcterms:created>
  <dcterms:modified xsi:type="dcterms:W3CDTF">2021-07-01T10:31:46Z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2021-07-01T10:31:46Z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26206283-767f-46b2-af0a-d39f958aed72</vt:lpwstr>
  </property>
  <property fmtid="{D5CDD505-2E9C-101B-9397-08002B2CF9AE}" pid="8" name="MSIP_Label_c8e5a7ee-c283-40b0-98eb-fa437df4c031_ContentBits">
    <vt:lpwstr>0</vt:lpwstr>
  </property>
</Properties>
</file>